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Classes" sheetId="2" r:id="rId5"/>
    <sheet state="visible" name="Summary" sheetId="3" r:id="rId6"/>
    <sheet state="visible" name="Test 1" sheetId="4" r:id="rId7"/>
    <sheet state="visible" name="Test 2" sheetId="5" r:id="rId8"/>
    <sheet state="visible" name="Test 3" sheetId="6" r:id="rId9"/>
    <sheet state="visible" name="Test 4" sheetId="7" r:id="rId10"/>
    <sheet state="visible" name="Test 5" sheetId="8" r:id="rId11"/>
    <sheet state="visible" name="Test 6" sheetId="9" r:id="rId12"/>
    <sheet state="visible" name="Test 7" sheetId="10" r:id="rId13"/>
    <sheet state="visible" name="Test 8" sheetId="11" r:id="rId14"/>
    <sheet state="visible" name="Test 9" sheetId="12" r:id="rId15"/>
    <sheet state="visible" name="Test 10" sheetId="13" r:id="rId16"/>
    <sheet state="visible" name="Test 11" sheetId="14" r:id="rId17"/>
    <sheet state="visible" name="Test 12" sheetId="15" r:id="rId18"/>
    <sheet state="visible" name="Entry list" sheetId="16" r:id="rId19"/>
  </sheets>
  <definedNames/>
  <calcPr/>
</workbook>
</file>

<file path=xl/sharedStrings.xml><?xml version="1.0" encoding="utf-8"?>
<sst xmlns="http://schemas.openxmlformats.org/spreadsheetml/2006/main" count="951" uniqueCount="183">
  <si>
    <t>O/A</t>
  </si>
  <si>
    <t xml:space="preserve">Car </t>
  </si>
  <si>
    <t>Crew</t>
  </si>
  <si>
    <t>Car</t>
  </si>
  <si>
    <t>Class</t>
  </si>
  <si>
    <r>
      <rPr>
        <rFont val="Calibri"/>
        <b/>
        <color theme="1"/>
        <sz val="8.0"/>
      </rPr>
      <t>Class</t>
    </r>
    <r>
      <rPr>
        <rFont val="Calibri"/>
        <b/>
        <color theme="1"/>
        <sz val="10.0"/>
      </rPr>
      <t xml:space="preserve"> </t>
    </r>
    <r>
      <rPr>
        <rFont val="Calibri"/>
        <b/>
        <color theme="1"/>
        <sz val="8.0"/>
      </rPr>
      <t>pos.</t>
    </r>
  </si>
  <si>
    <t>Test 1</t>
  </si>
  <si>
    <t>Pen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</si>
  <si>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</si>
  <si>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</si>
  <si>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</si>
  <si>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</si>
  <si>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</si>
  <si>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</si>
  <si>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</si>
  <si>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</si>
  <si>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</si>
  <si>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</si>
  <si>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</si>
  <si>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Total</t>
  </si>
  <si>
    <t>Class:</t>
  </si>
  <si>
    <t>ME</t>
  </si>
  <si>
    <t>Class Pos.</t>
  </si>
  <si>
    <t>Car no</t>
  </si>
  <si>
    <t>Driver</t>
  </si>
  <si>
    <t>Indicator</t>
  </si>
  <si>
    <t>O/A Pos.</t>
  </si>
  <si>
    <t>Class pos.</t>
  </si>
  <si>
    <t>Total time</t>
  </si>
  <si>
    <t>Tie break 1</t>
  </si>
  <si>
    <t>Tie break 2</t>
  </si>
  <si>
    <t>Clean 1</t>
  </si>
  <si>
    <t>Clean 2</t>
  </si>
  <si>
    <t>Clean 3</t>
  </si>
  <si>
    <t>Clean 4</t>
  </si>
  <si>
    <t>Clean 5</t>
  </si>
  <si>
    <t>Clean 6</t>
  </si>
  <si>
    <t>Clean 7</t>
  </si>
  <si>
    <t>Clean 8</t>
  </si>
  <si>
    <t>Clean 9</t>
  </si>
  <si>
    <t>Clean 10</t>
  </si>
  <si>
    <t>Clean 11</t>
  </si>
  <si>
    <t>Clean 12</t>
  </si>
  <si>
    <t>Close</t>
  </si>
  <si>
    <t>Furthest clean</t>
  </si>
  <si>
    <t>Eligible class</t>
  </si>
  <si>
    <t>MN</t>
  </si>
  <si>
    <t>HE</t>
  </si>
  <si>
    <t>HN</t>
  </si>
  <si>
    <t>RT</t>
  </si>
  <si>
    <t>4WD</t>
  </si>
  <si>
    <t>-</t>
  </si>
  <si>
    <t>Test no.</t>
  </si>
  <si>
    <t>Bogey:</t>
  </si>
  <si>
    <t>Max:</t>
  </si>
  <si>
    <t>Penalties</t>
  </si>
  <si>
    <t>A</t>
  </si>
  <si>
    <t>B</t>
  </si>
  <si>
    <t>C</t>
  </si>
  <si>
    <t>D</t>
  </si>
  <si>
    <t>E</t>
  </si>
  <si>
    <t>F</t>
  </si>
  <si>
    <t>G</t>
  </si>
  <si>
    <t>H</t>
  </si>
  <si>
    <t>Cone</t>
  </si>
  <si>
    <t>Stop astride</t>
  </si>
  <si>
    <t>False start</t>
  </si>
  <si>
    <t>Code board</t>
  </si>
  <si>
    <t>Wrong test</t>
  </si>
  <si>
    <t>DNS</t>
  </si>
  <si>
    <t>[Spare 1]</t>
  </si>
  <si>
    <t>[Spare 2]</t>
  </si>
  <si>
    <t>Start Time</t>
  </si>
  <si>
    <t>Finish Time</t>
  </si>
  <si>
    <t>Test time</t>
  </si>
  <si>
    <t>Max</t>
  </si>
  <si>
    <t>2x max</t>
  </si>
  <si>
    <t>Seconds</t>
  </si>
  <si>
    <t>Score</t>
  </si>
  <si>
    <t>Total Time</t>
  </si>
  <si>
    <t>cc</t>
  </si>
  <si>
    <t>Colour</t>
  </si>
  <si>
    <t>Other notable features…</t>
  </si>
  <si>
    <t>Davies/Rowcliffe</t>
  </si>
  <si>
    <t>Puma</t>
  </si>
  <si>
    <t>Red</t>
  </si>
  <si>
    <t>Retchless/Wainwright</t>
  </si>
  <si>
    <t>Escort RS2000</t>
  </si>
  <si>
    <t>blue</t>
  </si>
  <si>
    <t>Collis/Evans</t>
  </si>
  <si>
    <t>318 Ti</t>
  </si>
  <si>
    <t>Silver</t>
  </si>
  <si>
    <t>Slatcher/Slatcher</t>
  </si>
  <si>
    <t>318Ti</t>
  </si>
  <si>
    <t>Blue</t>
  </si>
  <si>
    <t>Burton/Gibbons</t>
  </si>
  <si>
    <t>Satria GTI</t>
  </si>
  <si>
    <t>Yellow</t>
  </si>
  <si>
    <t>Valentine/Valentine</t>
  </si>
  <si>
    <t>Escort</t>
  </si>
  <si>
    <t>Orange</t>
  </si>
  <si>
    <t>Morton/Salonen</t>
  </si>
  <si>
    <t>White</t>
  </si>
  <si>
    <t>Price/Wooley</t>
  </si>
  <si>
    <t>Dodds/Gibson</t>
  </si>
  <si>
    <t>Satria</t>
  </si>
  <si>
    <t>Palmer/Hughes</t>
  </si>
  <si>
    <t>Nova</t>
  </si>
  <si>
    <t>Stafford/Stafford</t>
  </si>
  <si>
    <t>Mx5</t>
  </si>
  <si>
    <t>Beaumont/Fish</t>
  </si>
  <si>
    <t>Rapier H120</t>
  </si>
  <si>
    <t>Green</t>
  </si>
  <si>
    <t>Rowe/Lund</t>
  </si>
  <si>
    <t>205Gti</t>
  </si>
  <si>
    <t>Sedgwick/Ralph</t>
  </si>
  <si>
    <t>Durkin/Graham</t>
  </si>
  <si>
    <t>Fiesta st150</t>
  </si>
  <si>
    <t>Wilkinson/Aincham</t>
  </si>
  <si>
    <t>Swift Sport</t>
  </si>
  <si>
    <t>Eade/Murphy</t>
  </si>
  <si>
    <t>BMW compact</t>
  </si>
  <si>
    <r>
      <rPr>
        <rFont val="Arial"/>
        <strike/>
        <color rgb="FF212529"/>
        <sz val="10.0"/>
      </rPr>
      <t>Charlton/MacWhirte</t>
    </r>
    <r>
      <rPr>
        <rFont val="Arial"/>
        <color rgb="FF212529"/>
        <sz val="10.0"/>
      </rPr>
      <t>r</t>
    </r>
  </si>
  <si>
    <t>Whittaker/Whittaker</t>
  </si>
  <si>
    <t>Saxo</t>
  </si>
  <si>
    <t>Marsden/Garstang</t>
  </si>
  <si>
    <t>Escort Mk1</t>
  </si>
  <si>
    <t>White/ Black</t>
  </si>
  <si>
    <t>Johnson/Butler</t>
  </si>
  <si>
    <t>Corolla</t>
  </si>
  <si>
    <t>Stones/Holden</t>
  </si>
  <si>
    <t>MR2</t>
  </si>
  <si>
    <t>Tait/Scott</t>
  </si>
  <si>
    <t>Escort Mk2</t>
  </si>
  <si>
    <t>Reddish</t>
  </si>
  <si>
    <t>Stephenson/Taylor</t>
  </si>
  <si>
    <t>Fiesta ST</t>
  </si>
  <si>
    <t>Ledbury/Bird</t>
  </si>
  <si>
    <t>C2 VTS</t>
  </si>
  <si>
    <t>Black</t>
  </si>
  <si>
    <t>Garstang/Alexander</t>
  </si>
  <si>
    <t>Place/Place</t>
  </si>
  <si>
    <t>309Gti</t>
  </si>
  <si>
    <t>Bateman/Bateman</t>
  </si>
  <si>
    <t>Charlton/Riccalton</t>
  </si>
  <si>
    <t>Daws/Athay</t>
  </si>
  <si>
    <t>Escort Mexico</t>
  </si>
  <si>
    <t>Pearson/Small</t>
  </si>
  <si>
    <t>Pinder/Pinder</t>
  </si>
  <si>
    <t>318Ti Compact</t>
  </si>
  <si>
    <t>Thompson/Bailey</t>
  </si>
  <si>
    <t>MX5</t>
  </si>
  <si>
    <t>Slater/Walker</t>
  </si>
  <si>
    <t>Volvo 360</t>
  </si>
  <si>
    <t>Sharples/Sharples</t>
  </si>
  <si>
    <t>Seat Ibiza</t>
  </si>
  <si>
    <t>Sharp/Sharp</t>
  </si>
  <si>
    <t>Fiesta</t>
  </si>
  <si>
    <t>Hardy/Blacker</t>
  </si>
  <si>
    <t>Henderson/Henderson</t>
  </si>
  <si>
    <t>Satria GTi</t>
  </si>
  <si>
    <t>Stewart/Stewart</t>
  </si>
  <si>
    <t>Corsa Sport</t>
  </si>
  <si>
    <t>Nicholson/Magee</t>
  </si>
  <si>
    <t>Fiesta ST150</t>
  </si>
  <si>
    <t>Simms/Simms</t>
  </si>
  <si>
    <t>Proton Compact</t>
  </si>
  <si>
    <t>Ledbury/Martin</t>
  </si>
  <si>
    <t>C2 GT</t>
  </si>
  <si>
    <t>Bennett/Bennett</t>
  </si>
  <si>
    <t>Mini Cooper</t>
  </si>
  <si>
    <t>Mole/Lowrie</t>
  </si>
  <si>
    <t>Chevette</t>
  </si>
  <si>
    <t>Hodgson/Campbell</t>
  </si>
  <si>
    <t>Wood/Waterman</t>
  </si>
  <si>
    <t>Rayment/Cockerill</t>
  </si>
  <si>
    <t>Rover 25</t>
  </si>
  <si>
    <t>Chrisp/Foster</t>
  </si>
  <si>
    <t>KA sport</t>
  </si>
  <si>
    <t>Raine/Iveson</t>
  </si>
  <si>
    <t>KA Sport</t>
  </si>
  <si>
    <t>Bland/Murray</t>
  </si>
  <si>
    <t>Skoda Felicia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</si>
</sst>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:ss"/>
    <numFmt numFmtId="165" formatCode="hh:mm:ss"/>
    <numFmt numFmtId="166" formatCode="hh:mm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9.0"/>
      <color theme="1"/>
      <name val="Calibri"/>
    </font>
    <font>
      <b/>
      <sz val="18.0"/>
      <color theme="1"/>
      <name val="Calibri"/>
    </font>
    <font>
      <b/>
      <i/>
      <sz val="18.0"/>
      <color theme="1"/>
      <name val="Calibri"/>
    </font>
    <font>
      <color theme="1"/>
      <name val="Calibri"/>
      <scheme val="minor"/>
    </font>
    <font>
      <sz val="8.0"/>
      <color theme="1"/>
      <name val="Calibri"/>
    </font>
    <font>
      <i/>
      <sz val="11.0"/>
      <color theme="1"/>
      <name val="Calibri"/>
    </font>
    <font>
      <sz val="10.0"/>
      <color rgb="FF212529"/>
      <name val="Arial"/>
    </font>
    <font>
      <sz val="10.0"/>
      <color theme="1"/>
      <name val="Calibri"/>
    </font>
    <font>
      <sz val="10.0"/>
      <color rgb="FF212529"/>
      <name val="-apple-system"/>
    </font>
    <font>
      <strike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8DB3E2"/>
        <bgColor rgb="FF8DB3E2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30">
    <border/>
    <border>
      <right style="thick">
        <color rgb="FF000000"/>
      </right>
    </border>
    <border>
      <left style="thick">
        <color rgb="FF000000"/>
      </left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EE2E6"/>
      </bottom>
    </border>
    <border>
      <left style="medium">
        <color rgb="FFCCCCCC"/>
      </left>
      <right style="medium">
        <color rgb="FFCCCCCC"/>
      </right>
      <top style="medium">
        <color rgb="FFDEE2E6"/>
      </top>
      <bottom style="medium">
        <color rgb="FFDEE2E6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right"/>
    </xf>
    <xf borderId="2" fillId="0" fontId="1" numFmtId="0" xfId="0" applyAlignment="1" applyBorder="1" applyFont="1">
      <alignment horizontal="right"/>
    </xf>
    <xf borderId="3" fillId="2" fontId="3" numFmtId="0" xfId="0" applyAlignment="1" applyBorder="1" applyFill="1" applyFont="1">
      <alignment horizontal="center"/>
    </xf>
    <xf borderId="3" fillId="2" fontId="3" numFmtId="0" xfId="0" applyAlignment="1" applyBorder="1" applyFont="1">
      <alignment horizontal="left"/>
    </xf>
    <xf borderId="4" fillId="2" fontId="3" numFmtId="1" xfId="0" applyAlignment="1" applyBorder="1" applyFont="1" applyNumberFormat="1">
      <alignment horizontal="center"/>
    </xf>
    <xf borderId="3" fillId="2" fontId="3" numFmtId="164" xfId="0" applyBorder="1" applyFont="1" applyNumberFormat="1"/>
    <xf borderId="5" fillId="2" fontId="3" numFmtId="21" xfId="0" applyBorder="1" applyFont="1" applyNumberFormat="1"/>
    <xf borderId="0" fillId="0" fontId="3" numFmtId="0" xfId="0" applyAlignment="1" applyFont="1">
      <alignment horizontal="center"/>
    </xf>
    <xf borderId="1" fillId="0" fontId="3" numFmtId="1" xfId="0" applyAlignment="1" applyBorder="1" applyFont="1" applyNumberFormat="1">
      <alignment horizontal="center"/>
    </xf>
    <xf borderId="0" fillId="0" fontId="3" numFmtId="164" xfId="0" applyFont="1" applyNumberFormat="1"/>
    <xf borderId="2" fillId="0" fontId="3" numFmtId="21" xfId="0" applyBorder="1" applyFont="1" applyNumberFormat="1"/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5" numFmtId="164" xfId="0" applyFont="1" applyNumberFormat="1"/>
    <xf borderId="0" fillId="0" fontId="6" numFmtId="0" xfId="0" applyAlignment="1" applyFont="1">
      <alignment horizontal="left"/>
    </xf>
    <xf borderId="0" fillId="0" fontId="7" numFmtId="0" xfId="0" applyAlignment="1" applyFont="1">
      <alignment horizontal="center"/>
    </xf>
    <xf borderId="3" fillId="3" fontId="8" numFmtId="0" xfId="0" applyAlignment="1" applyBorder="1" applyFill="1" applyFont="1">
      <alignment horizontal="center" readingOrder="0"/>
    </xf>
    <xf borderId="0" fillId="0" fontId="9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2" fillId="0" fontId="4" numFmtId="0" xfId="0" applyAlignment="1" applyBorder="1" applyFont="1">
      <alignment horizontal="right"/>
    </xf>
    <xf borderId="3" fillId="4" fontId="5" numFmtId="0" xfId="0" applyAlignment="1" applyBorder="1" applyFill="1" applyFont="1">
      <alignment horizontal="center"/>
    </xf>
    <xf borderId="3" fillId="4" fontId="5" numFmtId="0" xfId="0" applyAlignment="1" applyBorder="1" applyFont="1">
      <alignment horizontal="left"/>
    </xf>
    <xf borderId="3" fillId="4" fontId="5" numFmtId="164" xfId="0" applyBorder="1" applyFont="1" applyNumberFormat="1"/>
    <xf borderId="3" fillId="4" fontId="6" numFmtId="0" xfId="0" applyAlignment="1" applyBorder="1" applyFont="1">
      <alignment horizontal="left"/>
    </xf>
    <xf borderId="5" fillId="4" fontId="5" numFmtId="21" xfId="0" applyBorder="1" applyFont="1" applyNumberFormat="1"/>
    <xf borderId="3" fillId="4" fontId="5" numFmtId="0" xfId="0" applyBorder="1" applyFont="1"/>
    <xf borderId="2" fillId="0" fontId="5" numFmtId="21" xfId="0" applyBorder="1" applyFont="1" applyNumberFormat="1"/>
    <xf borderId="6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right"/>
    </xf>
    <xf borderId="6" fillId="0" fontId="6" numFmtId="0" xfId="0" applyAlignment="1" applyBorder="1" applyFont="1">
      <alignment horizontal="center"/>
    </xf>
    <xf borderId="6" fillId="0" fontId="4" numFmtId="0" xfId="0" applyAlignment="1" applyBorder="1" applyFont="1">
      <alignment horizontal="right"/>
    </xf>
    <xf borderId="6" fillId="0" fontId="10" numFmtId="0" xfId="0" applyAlignment="1" applyBorder="1" applyFont="1">
      <alignment horizontal="center"/>
    </xf>
    <xf borderId="8" fillId="0" fontId="4" numFmtId="165" xfId="0" applyAlignment="1" applyBorder="1" applyFont="1" applyNumberFormat="1">
      <alignment horizontal="right"/>
    </xf>
    <xf borderId="9" fillId="4" fontId="5" numFmtId="0" xfId="0" applyAlignment="1" applyBorder="1" applyFont="1">
      <alignment horizontal="center"/>
    </xf>
    <xf borderId="10" fillId="4" fontId="5" numFmtId="1" xfId="0" applyAlignment="1" applyBorder="1" applyFont="1" applyNumberFormat="1">
      <alignment horizontal="center"/>
    </xf>
    <xf borderId="11" fillId="4" fontId="5" numFmtId="1" xfId="0" applyBorder="1" applyFont="1" applyNumberFormat="1"/>
    <xf borderId="9" fillId="4" fontId="6" numFmtId="0" xfId="0" applyBorder="1" applyFont="1"/>
    <xf borderId="11" fillId="4" fontId="5" numFmtId="0" xfId="0" applyBorder="1" applyFont="1"/>
    <xf borderId="10" fillId="4" fontId="5" numFmtId="0" xfId="0" applyBorder="1" applyFont="1"/>
    <xf borderId="9" fillId="4" fontId="5" numFmtId="1" xfId="0" applyBorder="1" applyFont="1" applyNumberFormat="1"/>
    <xf borderId="12" fillId="4" fontId="5" numFmtId="165" xfId="0" applyBorder="1" applyFont="1" applyNumberFormat="1"/>
    <xf borderId="9" fillId="4" fontId="6" numFmtId="0" xfId="0" applyAlignment="1" applyBorder="1" applyFont="1">
      <alignment horizontal="center"/>
    </xf>
    <xf borderId="13" fillId="0" fontId="5" numFmtId="1" xfId="0" applyBorder="1" applyFont="1" applyNumberFormat="1"/>
    <xf borderId="14" fillId="0" fontId="5" numFmtId="0" xfId="0" applyAlignment="1" applyBorder="1" applyFont="1">
      <alignment horizontal="center"/>
    </xf>
    <xf borderId="10" fillId="0" fontId="5" numFmtId="1" xfId="0" applyAlignment="1" applyBorder="1" applyFont="1" applyNumberFormat="1">
      <alignment horizontal="center"/>
    </xf>
    <xf borderId="14" fillId="0" fontId="5" numFmtId="1" xfId="0" applyBorder="1" applyFont="1" applyNumberFormat="1"/>
    <xf borderId="15" fillId="0" fontId="5" numFmtId="165" xfId="0" applyBorder="1" applyFont="1" applyNumberFormat="1"/>
    <xf borderId="14" fillId="0" fontId="6" numFmtId="0" xfId="0" applyBorder="1" applyFont="1"/>
    <xf borderId="14" fillId="0" fontId="6" numFmtId="0" xfId="0" applyAlignment="1" applyBorder="1" applyFont="1">
      <alignment horizontal="center"/>
    </xf>
    <xf borderId="14" fillId="4" fontId="5" numFmtId="0" xfId="0" applyAlignment="1" applyBorder="1" applyFont="1">
      <alignment horizontal="center"/>
    </xf>
    <xf borderId="14" fillId="4" fontId="5" numFmtId="1" xfId="0" applyBorder="1" applyFont="1" applyNumberFormat="1"/>
    <xf borderId="16" fillId="4" fontId="5" numFmtId="165" xfId="0" applyBorder="1" applyFont="1" applyNumberFormat="1"/>
    <xf borderId="14" fillId="4" fontId="6" numFmtId="0" xfId="0" applyBorder="1" applyFont="1"/>
    <xf borderId="14" fillId="4" fontId="6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0" fillId="0" fontId="6" numFmtId="0" xfId="0" applyFont="1"/>
    <xf borderId="1" fillId="0" fontId="5" numFmtId="0" xfId="0" applyBorder="1" applyFont="1"/>
    <xf borderId="0" fillId="0" fontId="5" numFmtId="165" xfId="0" applyFont="1" applyNumberFormat="1"/>
    <xf borderId="0" fillId="0" fontId="1" numFmtId="0" xfId="0" applyFont="1"/>
    <xf borderId="3" fillId="5" fontId="5" numFmtId="165" xfId="0" applyBorder="1" applyFill="1" applyFont="1" applyNumberFormat="1"/>
    <xf borderId="3" fillId="6" fontId="5" numFmtId="165" xfId="0" applyBorder="1" applyFill="1" applyFont="1" applyNumberFormat="1"/>
    <xf borderId="3" fillId="7" fontId="8" numFmtId="0" xfId="0" applyBorder="1" applyFill="1" applyFont="1"/>
    <xf borderId="3" fillId="3" fontId="5" numFmtId="1" xfId="0" applyBorder="1" applyFont="1" applyNumberFormat="1"/>
    <xf borderId="3" fillId="3" fontId="5" numFmtId="165" xfId="0" applyBorder="1" applyFont="1" applyNumberFormat="1"/>
    <xf borderId="3" fillId="7" fontId="11" numFmtId="0" xfId="0" applyBorder="1" applyFont="1"/>
    <xf borderId="3" fillId="7" fontId="5" numFmtId="165" xfId="0" applyBorder="1" applyFont="1" applyNumberFormat="1"/>
    <xf borderId="3" fillId="8" fontId="4" numFmtId="0" xfId="0" applyBorder="1" applyFill="1" applyFont="1"/>
    <xf borderId="3" fillId="8" fontId="4" numFmtId="165" xfId="0" applyBorder="1" applyFont="1" applyNumberFormat="1"/>
    <xf borderId="6" fillId="8" fontId="4" numFmtId="0" xfId="0" applyAlignment="1" applyBorder="1" applyFont="1">
      <alignment horizontal="center"/>
    </xf>
    <xf borderId="3" fillId="8" fontId="4" numFmtId="1" xfId="0" applyBorder="1" applyFont="1" applyNumberFormat="1"/>
    <xf borderId="3" fillId="8" fontId="4" numFmtId="0" xfId="0" applyAlignment="1" applyBorder="1" applyFont="1">
      <alignment horizontal="center"/>
    </xf>
    <xf borderId="3" fillId="5" fontId="2" numFmtId="165" xfId="0" applyBorder="1" applyFont="1" applyNumberFormat="1"/>
    <xf borderId="3" fillId="6" fontId="2" numFmtId="165" xfId="0" applyBorder="1" applyFont="1" applyNumberFormat="1"/>
    <xf borderId="17" fillId="7" fontId="4" numFmtId="0" xfId="0" applyAlignment="1" applyBorder="1" applyFont="1">
      <alignment horizontal="right"/>
    </xf>
    <xf borderId="2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1" fillId="0" fontId="11" numFmtId="0" xfId="0" applyAlignment="1" applyBorder="1" applyFont="1">
      <alignment horizontal="center"/>
    </xf>
    <xf borderId="3" fillId="3" fontId="4" numFmtId="1" xfId="0" applyAlignment="1" applyBorder="1" applyFont="1" applyNumberFormat="1">
      <alignment horizontal="center"/>
    </xf>
    <xf borderId="3" fillId="3" fontId="4" numFmtId="165" xfId="0" applyAlignment="1" applyBorder="1" applyFont="1" applyNumberFormat="1">
      <alignment horizontal="center"/>
    </xf>
    <xf borderId="14" fillId="5" fontId="5" numFmtId="165" xfId="0" applyAlignment="1" applyBorder="1" applyFont="1" applyNumberFormat="1">
      <alignment horizontal="right" vertical="bottom"/>
    </xf>
    <xf borderId="13" fillId="6" fontId="5" numFmtId="165" xfId="0" applyAlignment="1" applyBorder="1" applyFont="1" applyNumberFormat="1">
      <alignment horizontal="right" vertical="bottom"/>
    </xf>
    <xf borderId="16" fillId="7" fontId="5" numFmtId="165" xfId="0" applyAlignment="1" applyBorder="1" applyFont="1" applyNumberFormat="1">
      <alignment horizontal="right"/>
    </xf>
    <xf borderId="18" fillId="0" fontId="5" numFmtId="0" xfId="0" applyAlignment="1" applyBorder="1" applyFont="1">
      <alignment vertical="bottom"/>
    </xf>
    <xf borderId="13" fillId="0" fontId="5" numFmtId="0" xfId="0" applyAlignment="1" applyBorder="1" applyFont="1">
      <alignment vertical="bottom"/>
    </xf>
    <xf borderId="19" fillId="0" fontId="5" numFmtId="0" xfId="0" applyAlignment="1" applyBorder="1" applyFont="1">
      <alignment vertical="bottom"/>
    </xf>
    <xf borderId="20" fillId="3" fontId="5" numFmtId="1" xfId="0" applyBorder="1" applyFont="1" applyNumberFormat="1"/>
    <xf borderId="14" fillId="0" fontId="5" numFmtId="0" xfId="0" applyBorder="1" applyFont="1"/>
    <xf borderId="14" fillId="3" fontId="5" numFmtId="1" xfId="0" applyBorder="1" applyFont="1" applyNumberFormat="1"/>
    <xf borderId="14" fillId="3" fontId="5" numFmtId="165" xfId="0" applyBorder="1" applyFont="1" applyNumberFormat="1"/>
    <xf borderId="21" fillId="5" fontId="5" numFmtId="165" xfId="0" applyAlignment="1" applyBorder="1" applyFont="1" applyNumberFormat="1">
      <alignment horizontal="right" vertical="bottom"/>
    </xf>
    <xf borderId="22" fillId="6" fontId="5" numFmtId="165" xfId="0" applyAlignment="1" applyBorder="1" applyFont="1" applyNumberFormat="1">
      <alignment horizontal="right" vertical="bottom"/>
    </xf>
    <xf borderId="23" fillId="0" fontId="5" numFmtId="0" xfId="0" applyAlignment="1" applyBorder="1" applyFont="1">
      <alignment vertical="bottom"/>
    </xf>
    <xf borderId="22" fillId="0" fontId="5" numFmtId="0" xfId="0" applyAlignment="1" applyBorder="1" applyFont="1">
      <alignment vertical="bottom"/>
    </xf>
    <xf borderId="24" fillId="0" fontId="5" numFmtId="0" xfId="0" applyAlignment="1" applyBorder="1" applyFont="1">
      <alignment vertical="bottom"/>
    </xf>
    <xf borderId="22" fillId="6" fontId="5" numFmtId="165" xfId="0" applyAlignment="1" applyBorder="1" applyFont="1" applyNumberFormat="1">
      <alignment horizontal="right" readingOrder="0" vertical="bottom"/>
    </xf>
    <xf borderId="25" fillId="0" fontId="5" numFmtId="0" xfId="0" applyAlignment="1" applyBorder="1" applyFont="1">
      <alignment vertical="bottom"/>
    </xf>
    <xf borderId="26" fillId="0" fontId="5" numFmtId="0" xfId="0" applyAlignment="1" applyBorder="1" applyFont="1">
      <alignment vertical="bottom"/>
    </xf>
    <xf borderId="1" fillId="0" fontId="5" numFmtId="0" xfId="0" applyAlignment="1" applyBorder="1" applyFont="1">
      <alignment vertical="bottom"/>
    </xf>
    <xf borderId="23" fillId="0" fontId="5" numFmtId="0" xfId="0" applyAlignment="1" applyBorder="1" applyFont="1">
      <alignment horizontal="center" vertical="bottom"/>
    </xf>
    <xf borderId="21" fillId="5" fontId="5" numFmtId="165" xfId="0" applyAlignment="1" applyBorder="1" applyFont="1" applyNumberFormat="1">
      <alignment vertical="bottom"/>
    </xf>
    <xf borderId="22" fillId="6" fontId="5" numFmtId="165" xfId="0" applyAlignment="1" applyBorder="1" applyFont="1" applyNumberFormat="1">
      <alignment vertical="bottom"/>
    </xf>
    <xf borderId="26" fillId="0" fontId="5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vertical="bottom"/>
    </xf>
    <xf borderId="21" fillId="5" fontId="5" numFmtId="166" xfId="0" applyAlignment="1" applyBorder="1" applyFont="1" applyNumberFormat="1">
      <alignment horizontal="right" vertical="bottom"/>
    </xf>
    <xf borderId="22" fillId="0" fontId="5" numFmtId="0" xfId="0" applyAlignment="1" applyBorder="1" applyFont="1">
      <alignment horizontal="center" vertical="bottom"/>
    </xf>
    <xf borderId="24" fillId="0" fontId="5" numFmtId="0" xfId="0" applyAlignment="1" applyBorder="1" applyFont="1">
      <alignment horizontal="center" vertical="bottom"/>
    </xf>
    <xf borderId="24" fillId="0" fontId="5" numFmtId="0" xfId="0" applyAlignment="1" applyBorder="1" applyFont="1">
      <alignment readingOrder="0" vertical="bottom"/>
    </xf>
    <xf borderId="14" fillId="5" fontId="5" numFmtId="165" xfId="0" applyAlignment="1" applyBorder="1" applyFont="1" applyNumberFormat="1">
      <alignment horizontal="right" readingOrder="0"/>
    </xf>
    <xf borderId="14" fillId="6" fontId="5" numFmtId="165" xfId="0" applyAlignment="1" applyBorder="1" applyFont="1" applyNumberFormat="1">
      <alignment horizontal="right" readingOrder="0"/>
    </xf>
    <xf borderId="14" fillId="5" fontId="5" numFmtId="165" xfId="0" applyAlignment="1" applyBorder="1" applyFont="1" applyNumberFormat="1">
      <alignment horizontal="right"/>
    </xf>
    <xf borderId="14" fillId="6" fontId="5" numFmtId="165" xfId="0" applyAlignment="1" applyBorder="1" applyFont="1" applyNumberFormat="1">
      <alignment horizontal="right"/>
    </xf>
    <xf borderId="14" fillId="5" fontId="5" numFmtId="165" xfId="0" applyAlignment="1" applyBorder="1" applyFont="1" applyNumberFormat="1">
      <alignment readingOrder="0"/>
    </xf>
    <xf borderId="14" fillId="6" fontId="5" numFmtId="165" xfId="0" applyAlignment="1" applyBorder="1" applyFont="1" applyNumberFormat="1">
      <alignment readingOrder="0"/>
    </xf>
    <xf borderId="23" fillId="0" fontId="5" numFmtId="0" xfId="0" applyAlignment="1" applyBorder="1" applyFont="1">
      <alignment readingOrder="0" vertical="bottom"/>
    </xf>
    <xf borderId="14" fillId="5" fontId="5" numFmtId="165" xfId="0" applyBorder="1" applyFont="1" applyNumberFormat="1"/>
    <xf borderId="14" fillId="6" fontId="5" numFmtId="165" xfId="0" applyBorder="1" applyFont="1" applyNumberFormat="1"/>
    <xf borderId="22" fillId="0" fontId="5" numFmtId="0" xfId="0" applyAlignment="1" applyBorder="1" applyFont="1">
      <alignment readingOrder="0" vertical="bottom"/>
    </xf>
    <xf borderId="13" fillId="0" fontId="5" numFmtId="0" xfId="0" applyAlignment="1" applyBorder="1" applyFont="1">
      <alignment readingOrder="0" vertical="bottom"/>
    </xf>
    <xf borderId="14" fillId="5" fontId="5" numFmtId="166" xfId="0" applyAlignment="1" applyBorder="1" applyFont="1" applyNumberFormat="1">
      <alignment readingOrder="0"/>
    </xf>
    <xf borderId="18" fillId="0" fontId="5" numFmtId="0" xfId="0" applyAlignment="1" applyBorder="1" applyFont="1">
      <alignment readingOrder="0" vertical="bottom"/>
    </xf>
    <xf borderId="3" fillId="3" fontId="11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27" fillId="9" fontId="12" numFmtId="0" xfId="0" applyAlignment="1" applyBorder="1" applyFill="1" applyFont="1">
      <alignment shrinkToFit="0" wrapText="1"/>
    </xf>
    <xf borderId="28" fillId="0" fontId="12" numFmtId="0" xfId="0" applyAlignment="1" applyBorder="1" applyFont="1">
      <alignment shrinkToFit="0" vertical="top" wrapText="1"/>
    </xf>
    <xf borderId="28" fillId="0" fontId="12" numFmtId="0" xfId="0" applyAlignment="1" applyBorder="1" applyFont="1">
      <alignment horizontal="right" shrinkToFit="0" vertical="top" wrapText="1"/>
    </xf>
    <xf borderId="27" fillId="0" fontId="13" numFmtId="0" xfId="0" applyAlignment="1" applyBorder="1" applyFont="1">
      <alignment shrinkToFit="0" wrapText="1"/>
    </xf>
    <xf borderId="29" fillId="0" fontId="13" numFmtId="0" xfId="0" applyAlignment="1" applyBorder="1" applyFont="1">
      <alignment shrinkToFit="0" wrapText="1"/>
    </xf>
    <xf borderId="27" fillId="0" fontId="12" numFmtId="0" xfId="0" applyAlignment="1" applyBorder="1" applyFont="1">
      <alignment shrinkToFit="0" vertical="top" wrapText="1"/>
    </xf>
    <xf borderId="27" fillId="0" fontId="14" numFmtId="0" xfId="0" applyAlignment="1" applyBorder="1" applyFont="1">
      <alignment horizontal="right" shrinkToFit="0" vertical="top" wrapText="1"/>
    </xf>
    <xf borderId="27" fillId="0" fontId="14" numFmtId="0" xfId="0" applyAlignment="1" applyBorder="1" applyFont="1">
      <alignment shrinkToFit="0" vertical="top" wrapText="1"/>
    </xf>
    <xf borderId="27" fillId="0" fontId="12" numFmtId="0" xfId="0" applyAlignment="1" applyBorder="1" applyFont="1">
      <alignment horizontal="right" shrinkToFit="0" vertical="top" wrapText="1"/>
    </xf>
    <xf borderId="0" fillId="0" fontId="15" numFmtId="0" xfId="0" applyAlignment="1" applyFont="1">
      <alignment horizontal="left" readingOrder="0"/>
    </xf>
    <xf borderId="27" fillId="0" fontId="12" numFmtId="0" xfId="0" applyAlignment="1" applyBorder="1" applyFont="1">
      <alignment readingOrder="0" shrinkToFit="0" vertical="top" wrapText="1"/>
    </xf>
    <xf borderId="27" fillId="0" fontId="14" numFmtId="0" xfId="0" applyAlignment="1" applyBorder="1" applyFont="1">
      <alignment vertical="center"/>
    </xf>
    <xf borderId="29" fillId="0" fontId="14" numFmtId="0" xfId="0" applyAlignment="1" applyBorder="1" applyFont="1">
      <alignment shrinkToFit="0" vertical="top" wrapText="1"/>
    </xf>
    <xf borderId="29" fillId="0" fontId="14" numFmtId="0" xfId="0" applyAlignment="1" applyBorder="1" applyFont="1">
      <alignment horizontal="right" shrinkToFit="0" vertical="top" wrapText="1"/>
    </xf>
    <xf borderId="29" fillId="0" fontId="12" numFmtId="0" xfId="0" applyAlignment="1" applyBorder="1" applyFont="1">
      <alignment shrinkToFit="0" vertical="top" wrapText="1"/>
    </xf>
    <xf borderId="29" fillId="0" fontId="12" numFmtId="0" xfId="0" applyAlignment="1" applyBorder="1" applyFont="1">
      <alignment shrinkToFit="0" wrapText="1"/>
    </xf>
    <xf borderId="29" fillId="0" fontId="13" numFmtId="0" xfId="0" applyAlignment="1" applyBorder="1" applyFont="1">
      <alignment horizontal="right" shrinkToFit="0" wrapText="1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4.43" defaultRowHeight="15.0"/>
  <cols>
    <col customWidth="1" min="1" max="1" width="5.29"/>
    <col customWidth="1" min="2" max="2" width="4.43"/>
    <col customWidth="1" min="3" max="3" width="20.86"/>
    <col customWidth="1" min="4" max="4" width="13.86"/>
    <col customWidth="1" min="5" max="5" width="6.71"/>
    <col customWidth="1" min="6" max="6" width="5.71"/>
    <col customWidth="1" min="7" max="7" width="7.0"/>
    <col customWidth="1" min="8" max="8" width="4.71"/>
    <col customWidth="1" min="9" max="9" width="7.0"/>
    <col customWidth="1" min="10" max="10" width="4.71"/>
    <col customWidth="1" min="11" max="11" width="7.0"/>
    <col customWidth="1" min="12" max="12" width="4.71"/>
    <col customWidth="1" min="13" max="13" width="7.0"/>
    <col customWidth="1" min="14" max="14" width="4.71"/>
    <col customWidth="1" min="15" max="15" width="7.0"/>
    <col customWidth="1" min="16" max="16" width="4.71"/>
    <col customWidth="1" min="17" max="17" width="7.0"/>
    <col customWidth="1" min="18" max="18" width="4.71"/>
    <col customWidth="1" min="19" max="19" width="7.0"/>
    <col customWidth="1" min="20" max="20" width="4.71"/>
    <col customWidth="1" min="21" max="21" width="7.0"/>
    <col customWidth="1" min="22" max="22" width="4.71"/>
    <col customWidth="1" min="23" max="23" width="7.0"/>
    <col customWidth="1" min="24" max="24" width="4.71"/>
    <col customWidth="1" min="25" max="25" width="7.0"/>
    <col customWidth="1" min="26" max="26" width="4.71"/>
    <col customWidth="1" min="27" max="27" width="7.0"/>
    <col customWidth="1" min="28" max="28" width="4.71"/>
    <col customWidth="1" min="29" max="29" width="7.0"/>
    <col customWidth="1" min="30" max="30" width="4.71"/>
    <col customWidth="1" min="31" max="31" width="8.71"/>
  </cols>
  <sheetData>
    <row r="1" ht="14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4" t="s">
        <v>8</v>
      </c>
      <c r="J1" s="5" t="s">
        <v>7</v>
      </c>
      <c r="K1" s="4" t="s">
        <v>9</v>
      </c>
      <c r="L1" s="5" t="s">
        <v>7</v>
      </c>
      <c r="M1" s="4" t="s">
        <v>10</v>
      </c>
      <c r="N1" s="5" t="s">
        <v>7</v>
      </c>
      <c r="O1" s="4" t="s">
        <v>11</v>
      </c>
      <c r="P1" s="5" t="s">
        <v>7</v>
      </c>
      <c r="Q1" s="4" t="s">
        <v>12</v>
      </c>
      <c r="R1" s="5" t="s">
        <v>7</v>
      </c>
      <c r="S1" s="4" t="s">
        <v>13</v>
      </c>
      <c r="T1" s="5" t="s">
        <v>7</v>
      </c>
      <c r="U1" s="4" t="s">
        <v>14</v>
      </c>
      <c r="V1" s="5" t="s">
        <v>7</v>
      </c>
      <c r="W1" s="4" t="s">
        <v>15</v>
      </c>
      <c r="X1" s="5" t="s">
        <v>7</v>
      </c>
      <c r="Y1" s="6" t="s">
        <v>16</v>
      </c>
      <c r="Z1" s="5" t="s">
        <v>7</v>
      </c>
      <c r="AA1" s="6" t="s">
        <v>17</v>
      </c>
      <c r="AB1" s="5" t="s">
        <v>7</v>
      </c>
      <c r="AC1" s="6" t="s">
        <v>18</v>
      </c>
      <c r="AD1" s="5" t="s">
        <v>7</v>
      </c>
      <c r="AE1" s="7" t="s">
        <v>19</v>
      </c>
    </row>
    <row r="2" ht="14.25" customHeight="1">
      <c r="A2" s="8">
        <v>1.0</v>
      </c>
      <c r="B2" s="8">
        <f>MATCH(A2,Summary!$B:$B,0)-1</f>
        <v>11</v>
      </c>
      <c r="C2" s="9" t="str">
        <f>VLOOKUP($B2,'Entry list'!$A:$K,'Entry list'!B$1,0)</f>
        <v>Stafford/Stafford</v>
      </c>
      <c r="D2" s="9" t="str">
        <f>VLOOKUP($B2,'Entry list'!$A:$K,'Entry list'!C$1,0)</f>
        <v>Mx5</v>
      </c>
      <c r="E2" s="8" t="str">
        <f>VLOOKUP($B2,'Entry list'!$A:$K,'Entry list'!G$1,0)</f>
        <v>ME</v>
      </c>
      <c r="F2" s="10" t="str">
        <f>VLOOKUP(B2,Summary!A:C,3,0)</f>
        <v>-</v>
      </c>
      <c r="G2" s="11">
        <f>VLOOKUP($B2,Summary!$A:$AC,4,0)/24/3600</f>
        <v>0.002430555556</v>
      </c>
      <c r="H2" s="9" t="str">
        <f>VLOOKUP($B2,Summary!$A:$AC,5,0)</f>
        <v>A</v>
      </c>
      <c r="I2" s="11">
        <f>VLOOKUP($B2,Summary!$A:$AC,6,0)/24/3600</f>
        <v>0.001851851852</v>
      </c>
      <c r="J2" s="9" t="str">
        <f>VLOOKUP($B2,Summary!$A:$AC,7,0)</f>
        <v/>
      </c>
      <c r="K2" s="11">
        <f>VLOOKUP($B2,Summary!$A:$AC,8,0)/24/3600</f>
        <v>0.004143518519</v>
      </c>
      <c r="L2" s="9" t="str">
        <f>VLOOKUP($B2,Summary!$A:$AC,9,0)</f>
        <v/>
      </c>
      <c r="M2" s="11">
        <f>VLOOKUP($B2,Summary!$A:$AC,10,0)/24/3600</f>
        <v>0.002233796296</v>
      </c>
      <c r="N2" s="9" t="str">
        <f>VLOOKUP($B2,Summary!$A:$AC,11,0)</f>
        <v/>
      </c>
      <c r="O2" s="11">
        <f>VLOOKUP($B2,Summary!$A:$AC,12,0)/24/3600</f>
        <v>0.001724537037</v>
      </c>
      <c r="P2" s="9" t="str">
        <f>VLOOKUP($B2,Summary!$A:$AC,13,0)</f>
        <v/>
      </c>
      <c r="Q2" s="11">
        <f>VLOOKUP($B2,Summary!$A:$AC,14,0)/24/3600</f>
        <v>0.004050925926</v>
      </c>
      <c r="R2" s="9" t="str">
        <f>VLOOKUP($B2,Summary!$A:$AC,15,0)</f>
        <v/>
      </c>
      <c r="S2" s="11">
        <f>VLOOKUP($B2,Summary!$A:$AC,16,0)/24/3600</f>
        <v>0.002048611111</v>
      </c>
      <c r="T2" s="9" t="str">
        <f>VLOOKUP($B2,Summary!$A:$AC,17,0)</f>
        <v/>
      </c>
      <c r="U2" s="11">
        <f>VLOOKUP($B2,Summary!$A:$AC,18,0)/24/3600</f>
        <v>0.002291666667</v>
      </c>
      <c r="V2" s="9" t="str">
        <f>VLOOKUP($B2,Summary!$A:$AC,19,0)</f>
        <v/>
      </c>
      <c r="W2" s="11">
        <f>VLOOKUP($B2,Summary!$A:$AC,20,0)/24/3600</f>
        <v>0.004108796296</v>
      </c>
      <c r="X2" s="9" t="str">
        <f>VLOOKUP($B2,Summary!$A:$AC,21,0)</f>
        <v>A</v>
      </c>
      <c r="Y2" s="11">
        <f>VLOOKUP($B2,Summary!$A:$AC,22,0)/24/3600</f>
        <v>0</v>
      </c>
      <c r="Z2" s="9" t="str">
        <f>VLOOKUP($B2,Summary!$A:$AC,23,0)</f>
        <v/>
      </c>
      <c r="AA2" s="11">
        <f>VLOOKUP($B2,Summary!$A:$AC,24,0)/24/3600</f>
        <v>0.002372685185</v>
      </c>
      <c r="AB2" s="9" t="str">
        <f>VLOOKUP($B2,Summary!$A:$AC,25,0)</f>
        <v/>
      </c>
      <c r="AC2" s="11">
        <f>VLOOKUP($B2,Summary!$A:$AC,26,0)/24/3600</f>
        <v>0.003923611111</v>
      </c>
      <c r="AD2" s="9" t="str">
        <f>VLOOKUP($B2,Summary!$A:$AC,27,0)</f>
        <v/>
      </c>
      <c r="AE2" s="12">
        <f>VLOOKUP($B2,Summary!$A:$AC,28,0)/24/3600</f>
        <v>0.03118195718</v>
      </c>
    </row>
    <row r="3" ht="14.25" customHeight="1">
      <c r="A3" s="13">
        <v>2.0</v>
      </c>
      <c r="B3" s="13">
        <f>MATCH(A3,Summary!$B:$B,0)-1</f>
        <v>3</v>
      </c>
      <c r="C3" s="5" t="str">
        <f>VLOOKUP($B3,'Entry list'!$A:$K,2,0)</f>
        <v>Collis/Evans</v>
      </c>
      <c r="D3" s="5" t="str">
        <f>VLOOKUP($B3,'Entry list'!$A:$K,'Entry list'!C$1,0)</f>
        <v>318 Ti</v>
      </c>
      <c r="E3" s="13" t="str">
        <f>VLOOKUP($B3,'Entry list'!$A:$K,'Entry list'!G$1,0)</f>
        <v>ME</v>
      </c>
      <c r="F3" s="14" t="str">
        <f>VLOOKUP(B3,Summary!A:C,3,0)</f>
        <v>-</v>
      </c>
      <c r="G3" s="15">
        <f>VLOOKUP($B3,Summary!$A:$AC,4,0)/24/3600</f>
        <v>0.00244212963</v>
      </c>
      <c r="H3" s="5" t="str">
        <f>VLOOKUP($B3,Summary!$A:$AC,5,0)</f>
        <v/>
      </c>
      <c r="I3" s="15">
        <f>VLOOKUP($B3,Summary!$A:$AC,6,0)/24/3600</f>
        <v>0.001909722222</v>
      </c>
      <c r="J3" s="5" t="str">
        <f>VLOOKUP($B3,Summary!$A:$AC,7,0)</f>
        <v/>
      </c>
      <c r="K3" s="15">
        <f>VLOOKUP($B3,Summary!$A:$AC,8,0)/24/3600</f>
        <v>0.004189814815</v>
      </c>
      <c r="L3" s="5" t="str">
        <f>VLOOKUP($B3,Summary!$A:$AC,9,0)</f>
        <v/>
      </c>
      <c r="M3" s="15">
        <f>VLOOKUP($B3,Summary!$A:$AC,10,0)/24/3600</f>
        <v>0.002418981481</v>
      </c>
      <c r="N3" s="5" t="str">
        <f>VLOOKUP($B3,Summary!$A:$AC,11,0)</f>
        <v/>
      </c>
      <c r="O3" s="15">
        <f>VLOOKUP($B3,Summary!$A:$AC,12,0)/24/3600</f>
        <v>0.00181712963</v>
      </c>
      <c r="P3" s="5" t="str">
        <f>VLOOKUP($B3,Summary!$A:$AC,13,0)</f>
        <v/>
      </c>
      <c r="Q3" s="15">
        <f>VLOOKUP($B3,Summary!$A:$AC,14,0)/24/3600</f>
        <v>0.004074074074</v>
      </c>
      <c r="R3" s="5" t="str">
        <f>VLOOKUP($B3,Summary!$A:$AC,15,0)</f>
        <v/>
      </c>
      <c r="S3" s="15">
        <f>VLOOKUP($B3,Summary!$A:$AC,16,0)/24/3600</f>
        <v>0.002083333333</v>
      </c>
      <c r="T3" s="5" t="str">
        <f>VLOOKUP($B3,Summary!$A:$AC,17,0)</f>
        <v/>
      </c>
      <c r="U3" s="15">
        <f>VLOOKUP($B3,Summary!$A:$AC,18,0)/24/3600</f>
        <v>0.002361111111</v>
      </c>
      <c r="V3" s="5" t="str">
        <f>VLOOKUP($B3,Summary!$A:$AC,19,0)</f>
        <v/>
      </c>
      <c r="W3" s="15">
        <f>VLOOKUP($B3,Summary!$A:$AC,20,0)/24/3600</f>
        <v>0.004247685185</v>
      </c>
      <c r="X3" s="5" t="str">
        <f>VLOOKUP($B3,Summary!$A:$AC,21,0)</f>
        <v/>
      </c>
      <c r="Y3" s="15">
        <f>VLOOKUP($B3,Summary!$A:$AC,22,0)/24/3600</f>
        <v>0</v>
      </c>
      <c r="Z3" s="5" t="str">
        <f>VLOOKUP($B3,Summary!$A:$AC,23,0)</f>
        <v/>
      </c>
      <c r="AA3" s="15">
        <f>VLOOKUP($B3,Summary!$A:$AC,24,0)/24/3600</f>
        <v>0.002291666667</v>
      </c>
      <c r="AB3" s="5" t="str">
        <f>VLOOKUP($B3,Summary!$A:$AC,25,0)</f>
        <v/>
      </c>
      <c r="AC3" s="15">
        <f>VLOOKUP($B3,Summary!$A:$AC,26,0)/24/3600</f>
        <v>0.004050925926</v>
      </c>
      <c r="AD3" s="5" t="str">
        <f>VLOOKUP($B3,Summary!$A:$AC,27,0)</f>
        <v/>
      </c>
      <c r="AE3" s="16">
        <f>VLOOKUP($B3,Summary!$A:$AC,28,0)/24/3600</f>
        <v>0.03188761921</v>
      </c>
    </row>
    <row r="4" ht="14.25" customHeight="1">
      <c r="A4" s="8">
        <v>3.0</v>
      </c>
      <c r="B4" s="8">
        <f>MATCH(A4,Summary!$B:$B,0)-1</f>
        <v>8</v>
      </c>
      <c r="C4" s="9" t="str">
        <f>VLOOKUP($B4,'Entry list'!$A:$K,2,0)</f>
        <v>Price/Wooley</v>
      </c>
      <c r="D4" s="9" t="str">
        <f>VLOOKUP($B4,'Entry list'!$A:$K,'Entry list'!C$1,0)</f>
        <v>318Ti</v>
      </c>
      <c r="E4" s="8" t="str">
        <f>VLOOKUP($B4,'Entry list'!$A:$K,'Entry list'!G$1,0)</f>
        <v>ME</v>
      </c>
      <c r="F4" s="10">
        <f>VLOOKUP(B4,Summary!A:C,3,0)</f>
        <v>1</v>
      </c>
      <c r="G4" s="11">
        <f>VLOOKUP($B4,Summary!$A:$AC,4,0)/24/3600</f>
        <v>0.002453703704</v>
      </c>
      <c r="H4" s="9" t="str">
        <f>VLOOKUP($B4,Summary!$A:$AC,5,0)</f>
        <v/>
      </c>
      <c r="I4" s="11">
        <f>VLOOKUP($B4,Summary!$A:$AC,6,0)/24/3600</f>
        <v>0.00193287037</v>
      </c>
      <c r="J4" s="9" t="str">
        <f>VLOOKUP($B4,Summary!$A:$AC,7,0)</f>
        <v/>
      </c>
      <c r="K4" s="11">
        <f>VLOOKUP($B4,Summary!$A:$AC,8,0)/24/3600</f>
        <v>0.004305555556</v>
      </c>
      <c r="L4" s="9" t="str">
        <f>VLOOKUP($B4,Summary!$A:$AC,9,0)</f>
        <v/>
      </c>
      <c r="M4" s="11">
        <f>VLOOKUP($B4,Summary!$A:$AC,10,0)/24/3600</f>
        <v>0.002349537037</v>
      </c>
      <c r="N4" s="9" t="str">
        <f>VLOOKUP($B4,Summary!$A:$AC,11,0)</f>
        <v/>
      </c>
      <c r="O4" s="11">
        <f>VLOOKUP($B4,Summary!$A:$AC,12,0)/24/3600</f>
        <v>0.00181712963</v>
      </c>
      <c r="P4" s="9" t="str">
        <f>VLOOKUP($B4,Summary!$A:$AC,13,0)</f>
        <v/>
      </c>
      <c r="Q4" s="11">
        <f>VLOOKUP($B4,Summary!$A:$AC,14,0)/24/3600</f>
        <v>0.00412037037</v>
      </c>
      <c r="R4" s="9" t="str">
        <f>VLOOKUP($B4,Summary!$A:$AC,15,0)</f>
        <v/>
      </c>
      <c r="S4" s="11">
        <f>VLOOKUP($B4,Summary!$A:$AC,16,0)/24/3600</f>
        <v>0.002152777778</v>
      </c>
      <c r="T4" s="9" t="str">
        <f>VLOOKUP($B4,Summary!$A:$AC,17,0)</f>
        <v/>
      </c>
      <c r="U4" s="11">
        <f>VLOOKUP($B4,Summary!$A:$AC,18,0)/24/3600</f>
        <v>0.002384259259</v>
      </c>
      <c r="V4" s="9" t="str">
        <f>VLOOKUP($B4,Summary!$A:$AC,19,0)</f>
        <v/>
      </c>
      <c r="W4" s="11">
        <f>VLOOKUP($B4,Summary!$A:$AC,20,0)/24/3600</f>
        <v>0.004270833333</v>
      </c>
      <c r="X4" s="9" t="str">
        <f>VLOOKUP($B4,Summary!$A:$AC,21,0)</f>
        <v/>
      </c>
      <c r="Y4" s="11">
        <f>VLOOKUP($B4,Summary!$A:$AC,22,0)/24/3600</f>
        <v>0</v>
      </c>
      <c r="Z4" s="9" t="str">
        <f>VLOOKUP($B4,Summary!$A:$AC,23,0)</f>
        <v/>
      </c>
      <c r="AA4" s="11">
        <f>VLOOKUP($B4,Summary!$A:$AC,24,0)/24/3600</f>
        <v>0.002349537037</v>
      </c>
      <c r="AB4" s="9" t="str">
        <f>VLOOKUP($B4,Summary!$A:$AC,25,0)</f>
        <v/>
      </c>
      <c r="AC4" s="11">
        <f>VLOOKUP($B4,Summary!$A:$AC,26,0)/24/3600</f>
        <v>0.004050925926</v>
      </c>
      <c r="AD4" s="9" t="str">
        <f>VLOOKUP($B4,Summary!$A:$AC,27,0)</f>
        <v/>
      </c>
      <c r="AE4" s="12">
        <f>VLOOKUP($B4,Summary!$A:$AC,28,0)/24/3600</f>
        <v>0.03218855093</v>
      </c>
    </row>
    <row r="5" ht="14.25" customHeight="1">
      <c r="A5" s="13">
        <v>4.0</v>
      </c>
      <c r="B5" s="13">
        <f>MATCH(A5,Summary!$B:$B,0)-1</f>
        <v>6</v>
      </c>
      <c r="C5" s="5" t="str">
        <f>VLOOKUP($B5,'Entry list'!$A:$K,2,0)</f>
        <v>Valentine/Valentine</v>
      </c>
      <c r="D5" s="5" t="str">
        <f>VLOOKUP($B5,'Entry list'!$A:$K,'Entry list'!C$1,0)</f>
        <v>Escort</v>
      </c>
      <c r="E5" s="13" t="str">
        <f>VLOOKUP($B5,'Entry list'!$A:$K,'Entry list'!G$1,0)</f>
        <v>HE</v>
      </c>
      <c r="F5" s="14">
        <f>VLOOKUP(B5,Summary!A:C,3,0)</f>
        <v>1</v>
      </c>
      <c r="G5" s="15">
        <f>VLOOKUP($B5,Summary!$A:$AC,4,0)/24/3600</f>
        <v>0.002418981481</v>
      </c>
      <c r="H5" s="5" t="str">
        <f>VLOOKUP($B5,Summary!$A:$AC,5,0)</f>
        <v/>
      </c>
      <c r="I5" s="15">
        <f>VLOOKUP($B5,Summary!$A:$AC,6,0)/24/3600</f>
        <v>0.001990740741</v>
      </c>
      <c r="J5" s="5" t="str">
        <f>VLOOKUP($B5,Summary!$A:$AC,7,0)</f>
        <v/>
      </c>
      <c r="K5" s="15">
        <f>VLOOKUP($B5,Summary!$A:$AC,8,0)/24/3600</f>
        <v>0.00431712963</v>
      </c>
      <c r="L5" s="5" t="str">
        <f>VLOOKUP($B5,Summary!$A:$AC,9,0)</f>
        <v/>
      </c>
      <c r="M5" s="15">
        <f>VLOOKUP($B5,Summary!$A:$AC,10,0)/24/3600</f>
        <v>0.002511574074</v>
      </c>
      <c r="N5" s="5" t="str">
        <f>VLOOKUP($B5,Summary!$A:$AC,11,0)</f>
        <v/>
      </c>
      <c r="O5" s="15">
        <f>VLOOKUP($B5,Summary!$A:$AC,12,0)/24/3600</f>
        <v>0.001747685185</v>
      </c>
      <c r="P5" s="5" t="str">
        <f>VLOOKUP($B5,Summary!$A:$AC,13,0)</f>
        <v/>
      </c>
      <c r="Q5" s="15">
        <f>VLOOKUP($B5,Summary!$A:$AC,14,0)/24/3600</f>
        <v>0.004085648148</v>
      </c>
      <c r="R5" s="5" t="str">
        <f>VLOOKUP($B5,Summary!$A:$AC,15,0)</f>
        <v/>
      </c>
      <c r="S5" s="15">
        <f>VLOOKUP($B5,Summary!$A:$AC,16,0)/24/3600</f>
        <v>0.002094907407</v>
      </c>
      <c r="T5" s="5" t="str">
        <f>VLOOKUP($B5,Summary!$A:$AC,17,0)</f>
        <v/>
      </c>
      <c r="U5" s="15">
        <f>VLOOKUP($B5,Summary!$A:$AC,18,0)/24/3600</f>
        <v>0.002337962963</v>
      </c>
      <c r="V5" s="5" t="str">
        <f>VLOOKUP($B5,Summary!$A:$AC,19,0)</f>
        <v/>
      </c>
      <c r="W5" s="15">
        <f>VLOOKUP($B5,Summary!$A:$AC,20,0)/24/3600</f>
        <v>0.004259259259</v>
      </c>
      <c r="X5" s="5" t="str">
        <f>VLOOKUP($B5,Summary!$A:$AC,21,0)</f>
        <v/>
      </c>
      <c r="Y5" s="15">
        <f>VLOOKUP($B5,Summary!$A:$AC,22,0)/24/3600</f>
        <v>0</v>
      </c>
      <c r="Z5" s="5" t="str">
        <f>VLOOKUP($B5,Summary!$A:$AC,23,0)</f>
        <v/>
      </c>
      <c r="AA5" s="15">
        <f>VLOOKUP($B5,Summary!$A:$AC,24,0)/24/3600</f>
        <v>0.002326388889</v>
      </c>
      <c r="AB5" s="5" t="str">
        <f>VLOOKUP($B5,Summary!$A:$AC,25,0)</f>
        <v/>
      </c>
      <c r="AC5" s="15">
        <f>VLOOKUP($B5,Summary!$A:$AC,26,0)/24/3600</f>
        <v>0.004201388889</v>
      </c>
      <c r="AD5" s="5" t="str">
        <f>VLOOKUP($B5,Summary!$A:$AC,27,0)</f>
        <v>A</v>
      </c>
      <c r="AE5" s="16">
        <f>VLOOKUP($B5,Summary!$A:$AC,28,0)/24/3600</f>
        <v>0.03229271528</v>
      </c>
    </row>
    <row r="6" ht="14.25" customHeight="1">
      <c r="A6" s="8">
        <v>5.0</v>
      </c>
      <c r="B6" s="8">
        <f>MATCH(A6,Summary!$B:$B,0)-1</f>
        <v>1</v>
      </c>
      <c r="C6" s="9" t="str">
        <f>VLOOKUP($B6,'Entry list'!$A:$K,2,0)</f>
        <v>Davies/Rowcliffe</v>
      </c>
      <c r="D6" s="9" t="str">
        <f>VLOOKUP($B6,'Entry list'!$A:$K,'Entry list'!C$1,0)</f>
        <v>Puma</v>
      </c>
      <c r="E6" s="8" t="str">
        <f>VLOOKUP($B6,'Entry list'!$A:$K,'Entry list'!G$1,0)</f>
        <v>ME</v>
      </c>
      <c r="F6" s="10">
        <f>VLOOKUP(B6,Summary!A:C,3,0)</f>
        <v>2</v>
      </c>
      <c r="G6" s="11">
        <f>VLOOKUP($B6,Summary!$A:$AC,4,0)/24/3600</f>
        <v>0.002418981481</v>
      </c>
      <c r="H6" s="9" t="str">
        <f>VLOOKUP($B6,Summary!$A:$AC,5,0)</f>
        <v/>
      </c>
      <c r="I6" s="11">
        <f>VLOOKUP($B6,Summary!$A:$AC,6,0)/24/3600</f>
        <v>0.001793981481</v>
      </c>
      <c r="J6" s="9" t="str">
        <f>VLOOKUP($B6,Summary!$A:$AC,7,0)</f>
        <v/>
      </c>
      <c r="K6" s="11">
        <f>VLOOKUP($B6,Summary!$A:$AC,8,0)/24/3600</f>
        <v>0.004108796296</v>
      </c>
      <c r="L6" s="9" t="str">
        <f>VLOOKUP($B6,Summary!$A:$AC,9,0)</f>
        <v/>
      </c>
      <c r="M6" s="11">
        <f>VLOOKUP($B6,Summary!$A:$AC,10,0)/24/3600</f>
        <v>0.002303240741</v>
      </c>
      <c r="N6" s="9" t="str">
        <f>VLOOKUP($B6,Summary!$A:$AC,11,0)</f>
        <v/>
      </c>
      <c r="O6" s="11">
        <f>VLOOKUP($B6,Summary!$A:$AC,12,0)/24/3600</f>
        <v>0.001759259259</v>
      </c>
      <c r="P6" s="9" t="str">
        <f>VLOOKUP($B6,Summary!$A:$AC,13,0)</f>
        <v/>
      </c>
      <c r="Q6" s="11">
        <f>VLOOKUP($B6,Summary!$A:$AC,14,0)/24/3600</f>
        <v>0.004907407407</v>
      </c>
      <c r="R6" s="9" t="str">
        <f>VLOOKUP($B6,Summary!$A:$AC,15,0)</f>
        <v>D</v>
      </c>
      <c r="S6" s="11">
        <f>VLOOKUP($B6,Summary!$A:$AC,16,0)/24/3600</f>
        <v>0.002106481481</v>
      </c>
      <c r="T6" s="9" t="str">
        <f>VLOOKUP($B6,Summary!$A:$AC,17,0)</f>
        <v/>
      </c>
      <c r="U6" s="11">
        <f>VLOOKUP($B6,Summary!$A:$AC,18,0)/24/3600</f>
        <v>0.002418981481</v>
      </c>
      <c r="V6" s="9" t="str">
        <f>VLOOKUP($B6,Summary!$A:$AC,19,0)</f>
        <v/>
      </c>
      <c r="W6" s="11">
        <f>VLOOKUP($B6,Summary!$A:$AC,20,0)/24/3600</f>
        <v>0.004479166667</v>
      </c>
      <c r="X6" s="9" t="str">
        <f>VLOOKUP($B6,Summary!$A:$AC,21,0)</f>
        <v>A</v>
      </c>
      <c r="Y6" s="11">
        <f>VLOOKUP($B6,Summary!$A:$AC,22,0)/24/3600</f>
        <v>0</v>
      </c>
      <c r="Z6" s="9" t="str">
        <f>VLOOKUP($B6,Summary!$A:$AC,23,0)</f>
        <v/>
      </c>
      <c r="AA6" s="11">
        <f>VLOOKUP($B6,Summary!$A:$AC,24,0)/24/3600</f>
        <v>0.002384259259</v>
      </c>
      <c r="AB6" s="9" t="str">
        <f>VLOOKUP($B6,Summary!$A:$AC,25,0)</f>
        <v/>
      </c>
      <c r="AC6" s="11">
        <f>VLOOKUP($B6,Summary!$A:$AC,26,0)/24/3600</f>
        <v>0.004108796296</v>
      </c>
      <c r="AD6" s="9" t="str">
        <f>VLOOKUP($B6,Summary!$A:$AC,27,0)</f>
        <v/>
      </c>
      <c r="AE6" s="12">
        <f>VLOOKUP($B6,Summary!$A:$AC,28,0)/24/3600</f>
        <v>0.03279039468</v>
      </c>
    </row>
    <row r="7" ht="14.25" customHeight="1">
      <c r="A7" s="13">
        <v>6.0</v>
      </c>
      <c r="B7" s="13">
        <f>MATCH(A7,Summary!$B:$B,0)-1</f>
        <v>22</v>
      </c>
      <c r="C7" s="5" t="str">
        <f>VLOOKUP($B7,'Entry list'!$A:$K,2,0)</f>
        <v>Stones/Holden</v>
      </c>
      <c r="D7" s="5" t="str">
        <f>VLOOKUP($B7,'Entry list'!$A:$K,'Entry list'!C$1,0)</f>
        <v>MR2</v>
      </c>
      <c r="E7" s="13" t="str">
        <f>VLOOKUP($B7,'Entry list'!$A:$K,'Entry list'!G$1,0)</f>
        <v>ME</v>
      </c>
      <c r="F7" s="14">
        <f>VLOOKUP(B7,Summary!A:C,3,0)</f>
        <v>3</v>
      </c>
      <c r="G7" s="15">
        <f>VLOOKUP($B7,Summary!$A:$AC,4,0)/24/3600</f>
        <v>0.00255787037</v>
      </c>
      <c r="H7" s="5" t="str">
        <f>VLOOKUP($B7,Summary!$A:$AC,5,0)</f>
        <v>A</v>
      </c>
      <c r="I7" s="15">
        <f>VLOOKUP($B7,Summary!$A:$AC,6,0)/24/3600</f>
        <v>0.001898148148</v>
      </c>
      <c r="J7" s="5" t="str">
        <f>VLOOKUP($B7,Summary!$A:$AC,7,0)</f>
        <v/>
      </c>
      <c r="K7" s="15">
        <f>VLOOKUP($B7,Summary!$A:$AC,8,0)/24/3600</f>
        <v>0.004166666667</v>
      </c>
      <c r="L7" s="5" t="str">
        <f>VLOOKUP($B7,Summary!$A:$AC,9,0)</f>
        <v/>
      </c>
      <c r="M7" s="15">
        <f>VLOOKUP($B7,Summary!$A:$AC,10,0)/24/3600</f>
        <v>0.002453703704</v>
      </c>
      <c r="N7" s="5" t="str">
        <f>VLOOKUP($B7,Summary!$A:$AC,11,0)</f>
        <v>A</v>
      </c>
      <c r="O7" s="15">
        <f>VLOOKUP($B7,Summary!$A:$AC,12,0)/24/3600</f>
        <v>0.00181712963</v>
      </c>
      <c r="P7" s="5" t="str">
        <f>VLOOKUP($B7,Summary!$A:$AC,13,0)</f>
        <v/>
      </c>
      <c r="Q7" s="15">
        <f>VLOOKUP($B7,Summary!$A:$AC,14,0)/24/3600</f>
        <v>0.004953703704</v>
      </c>
      <c r="R7" s="5" t="str">
        <f>VLOOKUP($B7,Summary!$A:$AC,15,0)</f>
        <v>D</v>
      </c>
      <c r="S7" s="15">
        <f>VLOOKUP($B7,Summary!$A:$AC,16,0)/24/3600</f>
        <v>0.002118055556</v>
      </c>
      <c r="T7" s="5" t="str">
        <f>VLOOKUP($B7,Summary!$A:$AC,17,0)</f>
        <v/>
      </c>
      <c r="U7" s="15">
        <f>VLOOKUP($B7,Summary!$A:$AC,18,0)/24/3600</f>
        <v>0.002303240741</v>
      </c>
      <c r="V7" s="5" t="str">
        <f>VLOOKUP($B7,Summary!$A:$AC,19,0)</f>
        <v/>
      </c>
      <c r="W7" s="15">
        <f>VLOOKUP($B7,Summary!$A:$AC,20,0)/24/3600</f>
        <v>0.004143518519</v>
      </c>
      <c r="X7" s="5" t="str">
        <f>VLOOKUP($B7,Summary!$A:$AC,21,0)</f>
        <v/>
      </c>
      <c r="Y7" s="15">
        <f>VLOOKUP($B7,Summary!$A:$AC,22,0)/24/3600</f>
        <v>0</v>
      </c>
      <c r="Z7" s="5" t="str">
        <f>VLOOKUP($B7,Summary!$A:$AC,23,0)</f>
        <v/>
      </c>
      <c r="AA7" s="15">
        <f>VLOOKUP($B7,Summary!$A:$AC,24,0)/24/3600</f>
        <v>0.002326388889</v>
      </c>
      <c r="AB7" s="5" t="str">
        <f>VLOOKUP($B7,Summary!$A:$AC,25,0)</f>
        <v/>
      </c>
      <c r="AC7" s="15">
        <f>VLOOKUP($B7,Summary!$A:$AC,26,0)/24/3600</f>
        <v>0.004074074074</v>
      </c>
      <c r="AD7" s="5" t="str">
        <f>VLOOKUP($B7,Summary!$A:$AC,27,0)</f>
        <v/>
      </c>
      <c r="AE7" s="16">
        <f>VLOOKUP($B7,Summary!$A:$AC,28,0)/24/3600</f>
        <v>0.03281391435</v>
      </c>
    </row>
    <row r="8" ht="14.25" customHeight="1">
      <c r="A8" s="8">
        <v>7.0</v>
      </c>
      <c r="B8" s="8">
        <f>MATCH(A8,Summary!$B:$B,0)-1</f>
        <v>10</v>
      </c>
      <c r="C8" s="9" t="str">
        <f>VLOOKUP($B8,'Entry list'!$A:$K,2,0)</f>
        <v>Palmer/Hughes</v>
      </c>
      <c r="D8" s="9" t="str">
        <f>VLOOKUP($B8,'Entry list'!$A:$K,'Entry list'!C$1,0)</f>
        <v>Nova</v>
      </c>
      <c r="E8" s="8" t="str">
        <f>VLOOKUP($B8,'Entry list'!$A:$K,'Entry list'!G$1,0)</f>
        <v>ME</v>
      </c>
      <c r="F8" s="10">
        <f>VLOOKUP(B8,Summary!A:C,3,0)</f>
        <v>4</v>
      </c>
      <c r="G8" s="11">
        <f>VLOOKUP($B8,Summary!$A:$AC,4,0)/24/3600</f>
        <v>0.002523148148</v>
      </c>
      <c r="H8" s="9" t="str">
        <f>VLOOKUP($B8,Summary!$A:$AC,5,0)</f>
        <v/>
      </c>
      <c r="I8" s="11">
        <f>VLOOKUP($B8,Summary!$A:$AC,6,0)/24/3600</f>
        <v>0.001956018519</v>
      </c>
      <c r="J8" s="9" t="str">
        <f>VLOOKUP($B8,Summary!$A:$AC,7,0)</f>
        <v/>
      </c>
      <c r="K8" s="11">
        <f>VLOOKUP($B8,Summary!$A:$AC,8,0)/24/3600</f>
        <v>0.004363425926</v>
      </c>
      <c r="L8" s="9" t="str">
        <f>VLOOKUP($B8,Summary!$A:$AC,9,0)</f>
        <v/>
      </c>
      <c r="M8" s="11">
        <f>VLOOKUP($B8,Summary!$A:$AC,10,0)/24/3600</f>
        <v>0.002395833333</v>
      </c>
      <c r="N8" s="9" t="str">
        <f>VLOOKUP($B8,Summary!$A:$AC,11,0)</f>
        <v/>
      </c>
      <c r="O8" s="11">
        <f>VLOOKUP($B8,Summary!$A:$AC,12,0)/24/3600</f>
        <v>0.001770833333</v>
      </c>
      <c r="P8" s="9" t="str">
        <f>VLOOKUP($B8,Summary!$A:$AC,13,0)</f>
        <v/>
      </c>
      <c r="Q8" s="11">
        <f>VLOOKUP($B8,Summary!$A:$AC,14,0)/24/3600</f>
        <v>0.004236111111</v>
      </c>
      <c r="R8" s="9" t="str">
        <f>VLOOKUP($B8,Summary!$A:$AC,15,0)</f>
        <v>A</v>
      </c>
      <c r="S8" s="11">
        <f>VLOOKUP($B8,Summary!$A:$AC,16,0)/24/3600</f>
        <v>0.002233796296</v>
      </c>
      <c r="T8" s="9" t="str">
        <f>VLOOKUP($B8,Summary!$A:$AC,17,0)</f>
        <v/>
      </c>
      <c r="U8" s="11">
        <f>VLOOKUP($B8,Summary!$A:$AC,18,0)/24/3600</f>
        <v>0.00244212963</v>
      </c>
      <c r="V8" s="9" t="str">
        <f>VLOOKUP($B8,Summary!$A:$AC,19,0)</f>
        <v/>
      </c>
      <c r="W8" s="11">
        <f>VLOOKUP($B8,Summary!$A:$AC,20,0)/24/3600</f>
        <v>0.004328703704</v>
      </c>
      <c r="X8" s="9" t="str">
        <f>VLOOKUP($B8,Summary!$A:$AC,21,0)</f>
        <v/>
      </c>
      <c r="Y8" s="11">
        <f>VLOOKUP($B8,Summary!$A:$AC,22,0)/24/3600</f>
        <v>0</v>
      </c>
      <c r="Z8" s="9" t="str">
        <f>VLOOKUP($B8,Summary!$A:$AC,23,0)</f>
        <v/>
      </c>
      <c r="AA8" s="11">
        <f>VLOOKUP($B8,Summary!$A:$AC,24,0)/24/3600</f>
        <v>0.002407407407</v>
      </c>
      <c r="AB8" s="9" t="str">
        <f>VLOOKUP($B8,Summary!$A:$AC,25,0)</f>
        <v/>
      </c>
      <c r="AC8" s="11">
        <f>VLOOKUP($B8,Summary!$A:$AC,26,0)/24/3600</f>
        <v>0.004363425926</v>
      </c>
      <c r="AD8" s="9" t="str">
        <f>VLOOKUP($B8,Summary!$A:$AC,27,0)</f>
        <v>A</v>
      </c>
      <c r="AE8" s="12">
        <f>VLOOKUP($B8,Summary!$A:$AC,28,0)/24/3600</f>
        <v>0.03302188657</v>
      </c>
    </row>
    <row r="9" ht="14.25" customHeight="1">
      <c r="A9" s="13">
        <v>8.0</v>
      </c>
      <c r="B9" s="13">
        <f>MATCH(A9,Summary!$B:$B,0)-1</f>
        <v>5</v>
      </c>
      <c r="C9" s="5" t="str">
        <f>VLOOKUP($B9,'Entry list'!$A:$K,2,0)</f>
        <v>Burton/Gibbons</v>
      </c>
      <c r="D9" s="5" t="str">
        <f>VLOOKUP($B9,'Entry list'!$A:$K,'Entry list'!C$1,0)</f>
        <v>Satria GTI</v>
      </c>
      <c r="E9" s="13" t="str">
        <f>VLOOKUP($B9,'Entry list'!$A:$K,'Entry list'!G$1,0)</f>
        <v>ME</v>
      </c>
      <c r="F9" s="14">
        <f>VLOOKUP(B9,Summary!A:C,3,0)</f>
        <v>5</v>
      </c>
      <c r="G9" s="15">
        <f>VLOOKUP($B9,Summary!$A:$AC,4,0)/24/3600</f>
        <v>0.002662037037</v>
      </c>
      <c r="H9" s="5" t="str">
        <f>VLOOKUP($B9,Summary!$A:$AC,5,0)</f>
        <v>A</v>
      </c>
      <c r="I9" s="15">
        <f>VLOOKUP($B9,Summary!$A:$AC,6,0)/24/3600</f>
        <v>0.002060185185</v>
      </c>
      <c r="J9" s="5" t="str">
        <f>VLOOKUP($B9,Summary!$A:$AC,7,0)</f>
        <v>A</v>
      </c>
      <c r="K9" s="15">
        <f>VLOOKUP($B9,Summary!$A:$AC,8,0)/24/3600</f>
        <v>0.004340277778</v>
      </c>
      <c r="L9" s="5" t="str">
        <f>VLOOKUP($B9,Summary!$A:$AC,9,0)</f>
        <v/>
      </c>
      <c r="M9" s="15">
        <f>VLOOKUP($B9,Summary!$A:$AC,10,0)/24/3600</f>
        <v>0.00244212963</v>
      </c>
      <c r="N9" s="5" t="str">
        <f>VLOOKUP($B9,Summary!$A:$AC,11,0)</f>
        <v/>
      </c>
      <c r="O9" s="15">
        <f>VLOOKUP($B9,Summary!$A:$AC,12,0)/24/3600</f>
        <v>0.001805555556</v>
      </c>
      <c r="P9" s="5" t="str">
        <f>VLOOKUP($B9,Summary!$A:$AC,13,0)</f>
        <v/>
      </c>
      <c r="Q9" s="15">
        <f>VLOOKUP($B9,Summary!$A:$AC,14,0)/24/3600</f>
        <v>0.004166666667</v>
      </c>
      <c r="R9" s="5" t="str">
        <f>VLOOKUP($B9,Summary!$A:$AC,15,0)</f>
        <v/>
      </c>
      <c r="S9" s="15">
        <f>VLOOKUP($B9,Summary!$A:$AC,16,0)/24/3600</f>
        <v>0.002152777778</v>
      </c>
      <c r="T9" s="5" t="str">
        <f>VLOOKUP($B9,Summary!$A:$AC,17,0)</f>
        <v/>
      </c>
      <c r="U9" s="15">
        <f>VLOOKUP($B9,Summary!$A:$AC,18,0)/24/3600</f>
        <v>0.002407407407</v>
      </c>
      <c r="V9" s="5" t="str">
        <f>VLOOKUP($B9,Summary!$A:$AC,19,0)</f>
        <v/>
      </c>
      <c r="W9" s="15">
        <f>VLOOKUP($B9,Summary!$A:$AC,20,0)/24/3600</f>
        <v>0.004259259259</v>
      </c>
      <c r="X9" s="5" t="str">
        <f>VLOOKUP($B9,Summary!$A:$AC,21,0)</f>
        <v/>
      </c>
      <c r="Y9" s="15">
        <f>VLOOKUP($B9,Summary!$A:$AC,22,0)/24/3600</f>
        <v>0</v>
      </c>
      <c r="Z9" s="5" t="str">
        <f>VLOOKUP($B9,Summary!$A:$AC,23,0)</f>
        <v/>
      </c>
      <c r="AA9" s="15">
        <f>VLOOKUP($B9,Summary!$A:$AC,24,0)/24/3600</f>
        <v>0.002638888889</v>
      </c>
      <c r="AB9" s="5" t="str">
        <f>VLOOKUP($B9,Summary!$A:$AC,25,0)</f>
        <v/>
      </c>
      <c r="AC9" s="15">
        <f>VLOOKUP($B9,Summary!$A:$AC,26,0)/24/3600</f>
        <v>0.004108796296</v>
      </c>
      <c r="AD9" s="5" t="str">
        <f>VLOOKUP($B9,Summary!$A:$AC,27,0)</f>
        <v/>
      </c>
      <c r="AE9" s="16">
        <f>VLOOKUP($B9,Summary!$A:$AC,28,0)/24/3600</f>
        <v>0.03304537616</v>
      </c>
    </row>
    <row r="10" ht="14.25" customHeight="1">
      <c r="A10" s="8">
        <v>9.0</v>
      </c>
      <c r="B10" s="8">
        <f>MATCH(A10,Summary!$B:$B,0)-1</f>
        <v>9</v>
      </c>
      <c r="C10" s="9" t="str">
        <f>VLOOKUP($B10,'Entry list'!$A:$K,2,0)</f>
        <v>Dodds/Gibson</v>
      </c>
      <c r="D10" s="9" t="str">
        <f>VLOOKUP($B10,'Entry list'!$A:$K,'Entry list'!C$1,0)</f>
        <v>Satria</v>
      </c>
      <c r="E10" s="8" t="str">
        <f>VLOOKUP($B10,'Entry list'!$A:$K,'Entry list'!G$1,0)</f>
        <v>ME</v>
      </c>
      <c r="F10" s="10">
        <f>VLOOKUP(B10,Summary!A:C,3,0)</f>
        <v>6</v>
      </c>
      <c r="G10" s="11">
        <f>VLOOKUP($B10,Summary!$A:$AC,4,0)/24/3600</f>
        <v>0.002650462963</v>
      </c>
      <c r="H10" s="9" t="str">
        <f>VLOOKUP($B10,Summary!$A:$AC,5,0)</f>
        <v/>
      </c>
      <c r="I10" s="11">
        <f>VLOOKUP($B10,Summary!$A:$AC,6,0)/24/3600</f>
        <v>0.001979166667</v>
      </c>
      <c r="J10" s="9" t="str">
        <f>VLOOKUP($B10,Summary!$A:$AC,7,0)</f>
        <v/>
      </c>
      <c r="K10" s="11">
        <f>VLOOKUP($B10,Summary!$A:$AC,8,0)/24/3600</f>
        <v>0.004421296296</v>
      </c>
      <c r="L10" s="9" t="str">
        <f>VLOOKUP($B10,Summary!$A:$AC,9,0)</f>
        <v/>
      </c>
      <c r="M10" s="11">
        <f>VLOOKUP($B10,Summary!$A:$AC,10,0)/24/3600</f>
        <v>0.002534722222</v>
      </c>
      <c r="N10" s="9" t="str">
        <f>VLOOKUP($B10,Summary!$A:$AC,11,0)</f>
        <v/>
      </c>
      <c r="O10" s="11">
        <f>VLOOKUP($B10,Summary!$A:$AC,12,0)/24/3600</f>
        <v>0.001805555556</v>
      </c>
      <c r="P10" s="9" t="str">
        <f>VLOOKUP($B10,Summary!$A:$AC,13,0)</f>
        <v/>
      </c>
      <c r="Q10" s="11">
        <f>VLOOKUP($B10,Summary!$A:$AC,14,0)/24/3600</f>
        <v>0.004212962963</v>
      </c>
      <c r="R10" s="9" t="str">
        <f>VLOOKUP($B10,Summary!$A:$AC,15,0)</f>
        <v/>
      </c>
      <c r="S10" s="11">
        <f>VLOOKUP($B10,Summary!$A:$AC,16,0)/24/3600</f>
        <v>0.002152777778</v>
      </c>
      <c r="T10" s="9" t="str">
        <f>VLOOKUP($B10,Summary!$A:$AC,17,0)</f>
        <v/>
      </c>
      <c r="U10" s="11">
        <f>VLOOKUP($B10,Summary!$A:$AC,18,0)/24/3600</f>
        <v>0.002453703704</v>
      </c>
      <c r="V10" s="9" t="str">
        <f>VLOOKUP($B10,Summary!$A:$AC,19,0)</f>
        <v/>
      </c>
      <c r="W10" s="11">
        <f>VLOOKUP($B10,Summary!$A:$AC,20,0)/24/3600</f>
        <v>0.004305555556</v>
      </c>
      <c r="X10" s="9" t="str">
        <f>VLOOKUP($B10,Summary!$A:$AC,21,0)</f>
        <v/>
      </c>
      <c r="Y10" s="11">
        <f>VLOOKUP($B10,Summary!$A:$AC,22,0)/24/3600</f>
        <v>0</v>
      </c>
      <c r="Z10" s="9" t="str">
        <f>VLOOKUP($B10,Summary!$A:$AC,23,0)</f>
        <v/>
      </c>
      <c r="AA10" s="11">
        <f>VLOOKUP($B10,Summary!$A:$AC,24,0)/24/3600</f>
        <v>0.002465277778</v>
      </c>
      <c r="AB10" s="9" t="str">
        <f>VLOOKUP($B10,Summary!$A:$AC,25,0)</f>
        <v/>
      </c>
      <c r="AC10" s="11">
        <f>VLOOKUP($B10,Summary!$A:$AC,26,0)/24/3600</f>
        <v>0.004108796296</v>
      </c>
      <c r="AD10" s="9" t="str">
        <f>VLOOKUP($B10,Summary!$A:$AC,27,0)</f>
        <v/>
      </c>
      <c r="AE10" s="12">
        <f>VLOOKUP($B10,Summary!$A:$AC,28,0)/24/3600</f>
        <v>0.03309132986</v>
      </c>
    </row>
    <row r="11" ht="14.25" customHeight="1">
      <c r="A11" s="13">
        <v>10.0</v>
      </c>
      <c r="B11" s="13">
        <f>MATCH(A11,Summary!$B:$B,0)-1</f>
        <v>27</v>
      </c>
      <c r="C11" s="5" t="str">
        <f>VLOOKUP($B11,'Entry list'!$A:$K,2,0)</f>
        <v>Place/Place</v>
      </c>
      <c r="D11" s="5" t="str">
        <f>VLOOKUP($B11,'Entry list'!$A:$K,'Entry list'!C$1,0)</f>
        <v>309Gti</v>
      </c>
      <c r="E11" s="13" t="str">
        <f>VLOOKUP($B11,'Entry list'!$A:$K,'Entry list'!G$1,0)</f>
        <v>ME</v>
      </c>
      <c r="F11" s="14">
        <f>VLOOKUP(B11,Summary!A:C,3,0)</f>
        <v>7</v>
      </c>
      <c r="G11" s="15">
        <f>VLOOKUP($B11,Summary!$A:$AC,4,0)/24/3600</f>
        <v>0.002511574074</v>
      </c>
      <c r="H11" s="5" t="str">
        <f>VLOOKUP($B11,Summary!$A:$AC,5,0)</f>
        <v/>
      </c>
      <c r="I11" s="15">
        <f>VLOOKUP($B11,Summary!$A:$AC,6,0)/24/3600</f>
        <v>0.002106481481</v>
      </c>
      <c r="J11" s="5" t="str">
        <f>VLOOKUP($B11,Summary!$A:$AC,7,0)</f>
        <v>A</v>
      </c>
      <c r="K11" s="15">
        <f>VLOOKUP($B11,Summary!$A:$AC,8,0)/24/3600</f>
        <v>0.004421296296</v>
      </c>
      <c r="L11" s="5" t="str">
        <f>VLOOKUP($B11,Summary!$A:$AC,9,0)</f>
        <v>A</v>
      </c>
      <c r="M11" s="15">
        <f>VLOOKUP($B11,Summary!$A:$AC,10,0)/24/3600</f>
        <v>0.002349537037</v>
      </c>
      <c r="N11" s="5" t="str">
        <f>VLOOKUP($B11,Summary!$A:$AC,11,0)</f>
        <v/>
      </c>
      <c r="O11" s="15">
        <f>VLOOKUP($B11,Summary!$A:$AC,12,0)/24/3600</f>
        <v>0.001770833333</v>
      </c>
      <c r="P11" s="5" t="str">
        <f>VLOOKUP($B11,Summary!$A:$AC,13,0)</f>
        <v/>
      </c>
      <c r="Q11" s="15">
        <f>VLOOKUP($B11,Summary!$A:$AC,14,0)/24/3600</f>
        <v>0.004166666667</v>
      </c>
      <c r="R11" s="5" t="str">
        <f>VLOOKUP($B11,Summary!$A:$AC,15,0)</f>
        <v/>
      </c>
      <c r="S11" s="15">
        <f>VLOOKUP($B11,Summary!$A:$AC,16,0)/24/3600</f>
        <v>0.002141203704</v>
      </c>
      <c r="T11" s="5" t="str">
        <f>VLOOKUP($B11,Summary!$A:$AC,17,0)</f>
        <v/>
      </c>
      <c r="U11" s="15">
        <f>VLOOKUP($B11,Summary!$A:$AC,18,0)/24/3600</f>
        <v>0.002638888889</v>
      </c>
      <c r="V11" s="5" t="str">
        <f>VLOOKUP($B11,Summary!$A:$AC,19,0)</f>
        <v>A</v>
      </c>
      <c r="W11" s="15">
        <f>VLOOKUP($B11,Summary!$A:$AC,20,0)/24/3600</f>
        <v>0.00431712963</v>
      </c>
      <c r="X11" s="5" t="str">
        <f>VLOOKUP($B11,Summary!$A:$AC,21,0)</f>
        <v/>
      </c>
      <c r="Y11" s="15">
        <f>VLOOKUP($B11,Summary!$A:$AC,22,0)/24/3600</f>
        <v>0</v>
      </c>
      <c r="Z11" s="5" t="str">
        <f>VLOOKUP($B11,Summary!$A:$AC,23,0)</f>
        <v/>
      </c>
      <c r="AA11" s="15">
        <f>VLOOKUP($B11,Summary!$A:$AC,24,0)/24/3600</f>
        <v>0.002453703704</v>
      </c>
      <c r="AB11" s="5" t="str">
        <f>VLOOKUP($B11,Summary!$A:$AC,25,0)</f>
        <v/>
      </c>
      <c r="AC11" s="15">
        <f>VLOOKUP($B11,Summary!$A:$AC,26,0)/24/3600</f>
        <v>0.004270833333</v>
      </c>
      <c r="AD11" s="5" t="str">
        <f>VLOOKUP($B11,Summary!$A:$AC,27,0)</f>
        <v/>
      </c>
      <c r="AE11" s="16">
        <f>VLOOKUP($B11,Summary!$A:$AC,28,0)/24/3600</f>
        <v>0.03314945255</v>
      </c>
    </row>
    <row r="12" ht="14.25" customHeight="1">
      <c r="A12" s="8">
        <v>11.0</v>
      </c>
      <c r="B12" s="8">
        <f>MATCH(A12,Summary!$B:$B,0)-1</f>
        <v>15</v>
      </c>
      <c r="C12" s="9" t="str">
        <f>VLOOKUP($B12,'Entry list'!$A:$K,2,0)</f>
        <v>Durkin/Graham</v>
      </c>
      <c r="D12" s="9" t="str">
        <f>VLOOKUP($B12,'Entry list'!$A:$K,'Entry list'!C$1,0)</f>
        <v>Fiesta st150</v>
      </c>
      <c r="E12" s="8" t="str">
        <f>VLOOKUP($B12,'Entry list'!$A:$K,'Entry list'!G$1,0)</f>
        <v>ME</v>
      </c>
      <c r="F12" s="10">
        <f>VLOOKUP(B12,Summary!A:C,3,0)</f>
        <v>8</v>
      </c>
      <c r="G12" s="11">
        <f>VLOOKUP($B12,Summary!$A:$AC,4,0)/24/3600</f>
        <v>0.002511574074</v>
      </c>
      <c r="H12" s="9" t="str">
        <f>VLOOKUP($B12,Summary!$A:$AC,5,0)</f>
        <v/>
      </c>
      <c r="I12" s="11">
        <f>VLOOKUP($B12,Summary!$A:$AC,6,0)/24/3600</f>
        <v>0.001944444444</v>
      </c>
      <c r="J12" s="9" t="str">
        <f>VLOOKUP($B12,Summary!$A:$AC,7,0)</f>
        <v/>
      </c>
      <c r="K12" s="11">
        <f>VLOOKUP($B12,Summary!$A:$AC,8,0)/24/3600</f>
        <v>0.004375</v>
      </c>
      <c r="L12" s="9" t="str">
        <f>VLOOKUP($B12,Summary!$A:$AC,9,0)</f>
        <v/>
      </c>
      <c r="M12" s="11">
        <f>VLOOKUP($B12,Summary!$A:$AC,10,0)/24/3600</f>
        <v>0.002488425926</v>
      </c>
      <c r="N12" s="9" t="str">
        <f>VLOOKUP($B12,Summary!$A:$AC,11,0)</f>
        <v/>
      </c>
      <c r="O12" s="11">
        <f>VLOOKUP($B12,Summary!$A:$AC,12,0)/24/3600</f>
        <v>0.001828703704</v>
      </c>
      <c r="P12" s="9" t="str">
        <f>VLOOKUP($B12,Summary!$A:$AC,13,0)</f>
        <v/>
      </c>
      <c r="Q12" s="11">
        <f>VLOOKUP($B12,Summary!$A:$AC,14,0)/24/3600</f>
        <v>0.004270833333</v>
      </c>
      <c r="R12" s="9" t="str">
        <f>VLOOKUP($B12,Summary!$A:$AC,15,0)</f>
        <v/>
      </c>
      <c r="S12" s="11">
        <f>VLOOKUP($B12,Summary!$A:$AC,16,0)/24/3600</f>
        <v>0.00224537037</v>
      </c>
      <c r="T12" s="9" t="str">
        <f>VLOOKUP($B12,Summary!$A:$AC,17,0)</f>
        <v/>
      </c>
      <c r="U12" s="11">
        <f>VLOOKUP($B12,Summary!$A:$AC,18,0)/24/3600</f>
        <v>0.00255787037</v>
      </c>
      <c r="V12" s="9" t="str">
        <f>VLOOKUP($B12,Summary!$A:$AC,19,0)</f>
        <v/>
      </c>
      <c r="W12" s="11">
        <f>VLOOKUP($B12,Summary!$A:$AC,20,0)/24/3600</f>
        <v>0.004444444444</v>
      </c>
      <c r="X12" s="9" t="str">
        <f>VLOOKUP($B12,Summary!$A:$AC,21,0)</f>
        <v/>
      </c>
      <c r="Y12" s="11">
        <f>VLOOKUP($B12,Summary!$A:$AC,22,0)/24/3600</f>
        <v>0</v>
      </c>
      <c r="Z12" s="9" t="str">
        <f>VLOOKUP($B12,Summary!$A:$AC,23,0)</f>
        <v/>
      </c>
      <c r="AA12" s="11">
        <f>VLOOKUP($B12,Summary!$A:$AC,24,0)/24/3600</f>
        <v>0.002384259259</v>
      </c>
      <c r="AB12" s="9" t="str">
        <f>VLOOKUP($B12,Summary!$A:$AC,25,0)</f>
        <v/>
      </c>
      <c r="AC12" s="11">
        <f>VLOOKUP($B12,Summary!$A:$AC,26,0)/24/3600</f>
        <v>0.004201388889</v>
      </c>
      <c r="AD12" s="9" t="str">
        <f>VLOOKUP($B12,Summary!$A:$AC,27,0)</f>
        <v/>
      </c>
      <c r="AE12" s="12">
        <f>VLOOKUP($B12,Summary!$A:$AC,28,0)/24/3600</f>
        <v>0.03325337384</v>
      </c>
    </row>
    <row r="13" ht="14.25" customHeight="1">
      <c r="A13" s="13">
        <v>12.0</v>
      </c>
      <c r="B13" s="13">
        <f>MATCH(A13,Summary!$B:$B,0)-1</f>
        <v>4</v>
      </c>
      <c r="C13" s="5" t="str">
        <f>VLOOKUP($B13,'Entry list'!$A:$K,2,0)</f>
        <v>Slatcher/Slatcher</v>
      </c>
      <c r="D13" s="5" t="str">
        <f>VLOOKUP($B13,'Entry list'!$A:$K,'Entry list'!C$1,0)</f>
        <v>318Ti</v>
      </c>
      <c r="E13" s="13" t="str">
        <f>VLOOKUP($B13,'Entry list'!$A:$K,'Entry list'!G$1,0)</f>
        <v>ME</v>
      </c>
      <c r="F13" s="14">
        <f>VLOOKUP(B13,Summary!A:C,3,0)</f>
        <v>9</v>
      </c>
      <c r="G13" s="15">
        <f>VLOOKUP($B13,Summary!$A:$AC,4,0)/24/3600</f>
        <v>0.002465277778</v>
      </c>
      <c r="H13" s="5" t="str">
        <f>VLOOKUP($B13,Summary!$A:$AC,5,0)</f>
        <v/>
      </c>
      <c r="I13" s="15">
        <f>VLOOKUP($B13,Summary!$A:$AC,6,0)/24/3600</f>
        <v>0.001956018519</v>
      </c>
      <c r="J13" s="5" t="str">
        <f>VLOOKUP($B13,Summary!$A:$AC,7,0)</f>
        <v/>
      </c>
      <c r="K13" s="15">
        <f>VLOOKUP($B13,Summary!$A:$AC,8,0)/24/3600</f>
        <v>0.00443287037</v>
      </c>
      <c r="L13" s="5" t="str">
        <f>VLOOKUP($B13,Summary!$A:$AC,9,0)</f>
        <v/>
      </c>
      <c r="M13" s="15">
        <f>VLOOKUP($B13,Summary!$A:$AC,10,0)/24/3600</f>
        <v>0.002407407407</v>
      </c>
      <c r="N13" s="5" t="str">
        <f>VLOOKUP($B13,Summary!$A:$AC,11,0)</f>
        <v/>
      </c>
      <c r="O13" s="15">
        <f>VLOOKUP($B13,Summary!$A:$AC,12,0)/24/3600</f>
        <v>0.001805555556</v>
      </c>
      <c r="P13" s="5" t="str">
        <f>VLOOKUP($B13,Summary!$A:$AC,13,0)</f>
        <v/>
      </c>
      <c r="Q13" s="15">
        <f>VLOOKUP($B13,Summary!$A:$AC,14,0)/24/3600</f>
        <v>0.004965277778</v>
      </c>
      <c r="R13" s="5" t="str">
        <f>VLOOKUP($B13,Summary!$A:$AC,15,0)</f>
        <v>D</v>
      </c>
      <c r="S13" s="15">
        <f>VLOOKUP($B13,Summary!$A:$AC,16,0)/24/3600</f>
        <v>0.002175925926</v>
      </c>
      <c r="T13" s="5" t="str">
        <f>VLOOKUP($B13,Summary!$A:$AC,17,0)</f>
        <v/>
      </c>
      <c r="U13" s="15">
        <f>VLOOKUP($B13,Summary!$A:$AC,18,0)/24/3600</f>
        <v>0.00244212963</v>
      </c>
      <c r="V13" s="5" t="str">
        <f>VLOOKUP($B13,Summary!$A:$AC,19,0)</f>
        <v/>
      </c>
      <c r="W13" s="15">
        <f>VLOOKUP($B13,Summary!$A:$AC,20,0)/24/3600</f>
        <v>0.004351851852</v>
      </c>
      <c r="X13" s="5" t="str">
        <f>VLOOKUP($B13,Summary!$A:$AC,21,0)</f>
        <v/>
      </c>
      <c r="Y13" s="15">
        <f>VLOOKUP($B13,Summary!$A:$AC,22,0)/24/3600</f>
        <v>0</v>
      </c>
      <c r="Z13" s="5" t="str">
        <f>VLOOKUP($B13,Summary!$A:$AC,23,0)</f>
        <v/>
      </c>
      <c r="AA13" s="15">
        <f>VLOOKUP($B13,Summary!$A:$AC,24,0)/24/3600</f>
        <v>0.002395833333</v>
      </c>
      <c r="AB13" s="5" t="str">
        <f>VLOOKUP($B13,Summary!$A:$AC,25,0)</f>
        <v/>
      </c>
      <c r="AC13" s="15">
        <f>VLOOKUP($B13,Summary!$A:$AC,26,0)/24/3600</f>
        <v>0.004108796296</v>
      </c>
      <c r="AD13" s="5" t="str">
        <f>VLOOKUP($B13,Summary!$A:$AC,27,0)</f>
        <v/>
      </c>
      <c r="AE13" s="16">
        <f>VLOOKUP($B13,Summary!$A:$AC,28,0)/24/3600</f>
        <v>0.03350799074</v>
      </c>
    </row>
    <row r="14" ht="14.25" customHeight="1">
      <c r="A14" s="8">
        <v>13.0</v>
      </c>
      <c r="B14" s="8">
        <f>MATCH(A14,Summary!$B:$B,0)-1</f>
        <v>7</v>
      </c>
      <c r="C14" s="9" t="str">
        <f>VLOOKUP($B14,'Entry list'!$A:$K,2,0)</f>
        <v>Morton/Salonen</v>
      </c>
      <c r="D14" s="9">
        <f>VLOOKUP($B14,'Entry list'!$A:$K,'Entry list'!C$1,0)</f>
        <v>106</v>
      </c>
      <c r="E14" s="8" t="str">
        <f>VLOOKUP($B14,'Entry list'!$A:$K,'Entry list'!G$1,0)</f>
        <v>ME</v>
      </c>
      <c r="F14" s="10">
        <f>VLOOKUP(B14,Summary!A:C,3,0)</f>
        <v>10</v>
      </c>
      <c r="G14" s="11">
        <f>VLOOKUP($B14,Summary!$A:$AC,4,0)/24/3600</f>
        <v>0.002465277778</v>
      </c>
      <c r="H14" s="9" t="str">
        <f>VLOOKUP($B14,Summary!$A:$AC,5,0)</f>
        <v/>
      </c>
      <c r="I14" s="11">
        <f>VLOOKUP($B14,Summary!$A:$AC,6,0)/24/3600</f>
        <v>0.001886574074</v>
      </c>
      <c r="J14" s="9" t="str">
        <f>VLOOKUP($B14,Summary!$A:$AC,7,0)</f>
        <v/>
      </c>
      <c r="K14" s="11">
        <f>VLOOKUP($B14,Summary!$A:$AC,8,0)/24/3600</f>
        <v>0.004247685185</v>
      </c>
      <c r="L14" s="9" t="str">
        <f>VLOOKUP($B14,Summary!$A:$AC,9,0)</f>
        <v/>
      </c>
      <c r="M14" s="11">
        <f>VLOOKUP($B14,Summary!$A:$AC,10,0)/24/3600</f>
        <v>0.002407407407</v>
      </c>
      <c r="N14" s="9" t="str">
        <f>VLOOKUP($B14,Summary!$A:$AC,11,0)</f>
        <v/>
      </c>
      <c r="O14" s="11">
        <f>VLOOKUP($B14,Summary!$A:$AC,12,0)/24/3600</f>
        <v>0.001805555556</v>
      </c>
      <c r="P14" s="9" t="str">
        <f>VLOOKUP($B14,Summary!$A:$AC,13,0)</f>
        <v/>
      </c>
      <c r="Q14" s="11">
        <f>VLOOKUP($B14,Summary!$A:$AC,14,0)/24/3600</f>
        <v>0.004826388889</v>
      </c>
      <c r="R14" s="9" t="str">
        <f>VLOOKUP($B14,Summary!$A:$AC,15,0)</f>
        <v>D</v>
      </c>
      <c r="S14" s="11">
        <f>VLOOKUP($B14,Summary!$A:$AC,16,0)/24/3600</f>
        <v>0.002847222222</v>
      </c>
      <c r="T14" s="9" t="str">
        <f>VLOOKUP($B14,Summary!$A:$AC,17,0)</f>
        <v>D</v>
      </c>
      <c r="U14" s="11">
        <f>VLOOKUP($B14,Summary!$A:$AC,18,0)/24/3600</f>
        <v>0.002453703704</v>
      </c>
      <c r="V14" s="9" t="str">
        <f>VLOOKUP($B14,Summary!$A:$AC,19,0)</f>
        <v/>
      </c>
      <c r="W14" s="11">
        <f>VLOOKUP($B14,Summary!$A:$AC,20,0)/24/3600</f>
        <v>0.004259259259</v>
      </c>
      <c r="X14" s="9" t="str">
        <f>VLOOKUP($B14,Summary!$A:$AC,21,0)</f>
        <v/>
      </c>
      <c r="Y14" s="11">
        <f>VLOOKUP($B14,Summary!$A:$AC,22,0)/24/3600</f>
        <v>0</v>
      </c>
      <c r="Z14" s="9" t="str">
        <f>VLOOKUP($B14,Summary!$A:$AC,23,0)</f>
        <v/>
      </c>
      <c r="AA14" s="11">
        <f>VLOOKUP($B14,Summary!$A:$AC,24,0)/24/3600</f>
        <v>0.002395833333</v>
      </c>
      <c r="AB14" s="9" t="str">
        <f>VLOOKUP($B14,Summary!$A:$AC,25,0)</f>
        <v/>
      </c>
      <c r="AC14" s="11">
        <f>VLOOKUP($B14,Summary!$A:$AC,26,0)/24/3600</f>
        <v>0.004074074074</v>
      </c>
      <c r="AD14" s="9" t="str">
        <f>VLOOKUP($B14,Summary!$A:$AC,27,0)</f>
        <v/>
      </c>
      <c r="AE14" s="12">
        <f>VLOOKUP($B14,Summary!$A:$AC,28,0)/24/3600</f>
        <v>0.03367003125</v>
      </c>
    </row>
    <row r="15" ht="14.25" customHeight="1">
      <c r="A15" s="13">
        <v>14.0</v>
      </c>
      <c r="B15" s="13">
        <f>MATCH(A15,Summary!$B:$B,0)-1</f>
        <v>16</v>
      </c>
      <c r="C15" s="5" t="str">
        <f>VLOOKUP($B15,'Entry list'!$A:$K,2,0)</f>
        <v>Wilkinson/Aincham</v>
      </c>
      <c r="D15" s="5" t="str">
        <f>VLOOKUP($B15,'Entry list'!$A:$K,'Entry list'!C$1,0)</f>
        <v>Swift Sport</v>
      </c>
      <c r="E15" s="13" t="str">
        <f>VLOOKUP($B15,'Entry list'!$A:$K,'Entry list'!G$1,0)</f>
        <v>ME</v>
      </c>
      <c r="F15" s="14">
        <f>VLOOKUP(B15,Summary!A:C,3,0)</f>
        <v>11</v>
      </c>
      <c r="G15" s="15">
        <f>VLOOKUP($B15,Summary!$A:$AC,4,0)/24/3600</f>
        <v>0.002824074074</v>
      </c>
      <c r="H15" s="5" t="str">
        <f>VLOOKUP($B15,Summary!$A:$AC,5,0)</f>
        <v>A</v>
      </c>
      <c r="I15" s="15">
        <f>VLOOKUP($B15,Summary!$A:$AC,6,0)/24/3600</f>
        <v>0.002025462963</v>
      </c>
      <c r="J15" s="5" t="str">
        <f>VLOOKUP($B15,Summary!$A:$AC,7,0)</f>
        <v/>
      </c>
      <c r="K15" s="15">
        <f>VLOOKUP($B15,Summary!$A:$AC,8,0)/24/3600</f>
        <v>0.004502314815</v>
      </c>
      <c r="L15" s="5" t="str">
        <f>VLOOKUP($B15,Summary!$A:$AC,9,0)</f>
        <v/>
      </c>
      <c r="M15" s="15">
        <f>VLOOKUP($B15,Summary!$A:$AC,10,0)/24/3600</f>
        <v>0.002430555556</v>
      </c>
      <c r="N15" s="5" t="str">
        <f>VLOOKUP($B15,Summary!$A:$AC,11,0)</f>
        <v/>
      </c>
      <c r="O15" s="15">
        <f>VLOOKUP($B15,Summary!$A:$AC,12,0)/24/3600</f>
        <v>0.001828703704</v>
      </c>
      <c r="P15" s="5" t="str">
        <f>VLOOKUP($B15,Summary!$A:$AC,13,0)</f>
        <v/>
      </c>
      <c r="Q15" s="15">
        <f>VLOOKUP($B15,Summary!$A:$AC,14,0)/24/3600</f>
        <v>0.004224537037</v>
      </c>
      <c r="R15" s="5" t="str">
        <f>VLOOKUP($B15,Summary!$A:$AC,15,0)</f>
        <v/>
      </c>
      <c r="S15" s="15">
        <f>VLOOKUP($B15,Summary!$A:$AC,16,0)/24/3600</f>
        <v>0.00224537037</v>
      </c>
      <c r="T15" s="5" t="str">
        <f>VLOOKUP($B15,Summary!$A:$AC,17,0)</f>
        <v/>
      </c>
      <c r="U15" s="15">
        <f>VLOOKUP($B15,Summary!$A:$AC,18,0)/24/3600</f>
        <v>0.002523148148</v>
      </c>
      <c r="V15" s="5" t="str">
        <f>VLOOKUP($B15,Summary!$A:$AC,19,0)</f>
        <v/>
      </c>
      <c r="W15" s="15">
        <f>VLOOKUP($B15,Summary!$A:$AC,20,0)/24/3600</f>
        <v>0.004560185185</v>
      </c>
      <c r="X15" s="5" t="str">
        <f>VLOOKUP($B15,Summary!$A:$AC,21,0)</f>
        <v/>
      </c>
      <c r="Y15" s="15">
        <f>VLOOKUP($B15,Summary!$A:$AC,22,0)/24/3600</f>
        <v>0</v>
      </c>
      <c r="Z15" s="5" t="str">
        <f>VLOOKUP($B15,Summary!$A:$AC,23,0)</f>
        <v/>
      </c>
      <c r="AA15" s="15">
        <f>VLOOKUP($B15,Summary!$A:$AC,24,0)/24/3600</f>
        <v>0.002523148148</v>
      </c>
      <c r="AB15" s="5" t="str">
        <f>VLOOKUP($B15,Summary!$A:$AC,25,0)</f>
        <v/>
      </c>
      <c r="AC15" s="15">
        <f>VLOOKUP($B15,Summary!$A:$AC,26,0)/24/3600</f>
        <v>0.004421296296</v>
      </c>
      <c r="AD15" s="5" t="str">
        <f>VLOOKUP($B15,Summary!$A:$AC,27,0)</f>
        <v>A</v>
      </c>
      <c r="AE15" s="16">
        <f>VLOOKUP($B15,Summary!$A:$AC,28,0)/24/3600</f>
        <v>0.0341102037</v>
      </c>
    </row>
    <row r="16" ht="14.25" customHeight="1">
      <c r="A16" s="8">
        <v>15.0</v>
      </c>
      <c r="B16" s="8">
        <f>MATCH(A16,Summary!$B:$B,0)-1</f>
        <v>12</v>
      </c>
      <c r="C16" s="9" t="str">
        <f>VLOOKUP($B16,'Entry list'!$A:$K,2,0)</f>
        <v>Beaumont/Fish</v>
      </c>
      <c r="D16" s="9" t="str">
        <f>VLOOKUP($B16,'Entry list'!$A:$K,'Entry list'!C$1,0)</f>
        <v>Rapier H120</v>
      </c>
      <c r="E16" s="8" t="str">
        <f>VLOOKUP($B16,'Entry list'!$A:$K,'Entry list'!G$1,0)</f>
        <v>HE</v>
      </c>
      <c r="F16" s="10">
        <f>VLOOKUP(B16,Summary!A:C,3,0)</f>
        <v>2</v>
      </c>
      <c r="G16" s="11">
        <f>VLOOKUP($B16,Summary!$A:$AC,4,0)/24/3600</f>
        <v>0.002777777778</v>
      </c>
      <c r="H16" s="9" t="str">
        <f>VLOOKUP($B16,Summary!$A:$AC,5,0)</f>
        <v/>
      </c>
      <c r="I16" s="11">
        <f>VLOOKUP($B16,Summary!$A:$AC,6,0)/24/3600</f>
        <v>0.002094907407</v>
      </c>
      <c r="J16" s="9" t="str">
        <f>VLOOKUP($B16,Summary!$A:$AC,7,0)</f>
        <v/>
      </c>
      <c r="K16" s="11">
        <f>VLOOKUP($B16,Summary!$A:$AC,8,0)/24/3600</f>
        <v>0.004421296296</v>
      </c>
      <c r="L16" s="9" t="str">
        <f>VLOOKUP($B16,Summary!$A:$AC,9,0)</f>
        <v/>
      </c>
      <c r="M16" s="11">
        <f>VLOOKUP($B16,Summary!$A:$AC,10,0)/24/3600</f>
        <v>0.00255787037</v>
      </c>
      <c r="N16" s="9" t="str">
        <f>VLOOKUP($B16,Summary!$A:$AC,11,0)</f>
        <v/>
      </c>
      <c r="O16" s="11">
        <f>VLOOKUP($B16,Summary!$A:$AC,12,0)/24/3600</f>
        <v>0.001851851852</v>
      </c>
      <c r="P16" s="9" t="str">
        <f>VLOOKUP($B16,Summary!$A:$AC,13,0)</f>
        <v/>
      </c>
      <c r="Q16" s="11">
        <f>VLOOKUP($B16,Summary!$A:$AC,14,0)/24/3600</f>
        <v>0.00431712963</v>
      </c>
      <c r="R16" s="9" t="str">
        <f>VLOOKUP($B16,Summary!$A:$AC,15,0)</f>
        <v/>
      </c>
      <c r="S16" s="11">
        <f>VLOOKUP($B16,Summary!$A:$AC,16,0)/24/3600</f>
        <v>0.002175925926</v>
      </c>
      <c r="T16" s="9" t="str">
        <f>VLOOKUP($B16,Summary!$A:$AC,17,0)</f>
        <v/>
      </c>
      <c r="U16" s="11">
        <f>VLOOKUP($B16,Summary!$A:$AC,18,0)/24/3600</f>
        <v>0.002430555556</v>
      </c>
      <c r="V16" s="9" t="str">
        <f>VLOOKUP($B16,Summary!$A:$AC,19,0)</f>
        <v/>
      </c>
      <c r="W16" s="11">
        <f>VLOOKUP($B16,Summary!$A:$AC,20,0)/24/3600</f>
        <v>0.00462962963</v>
      </c>
      <c r="X16" s="9" t="str">
        <f>VLOOKUP($B16,Summary!$A:$AC,21,0)</f>
        <v/>
      </c>
      <c r="Y16" s="11">
        <f>VLOOKUP($B16,Summary!$A:$AC,22,0)/24/3600</f>
        <v>0</v>
      </c>
      <c r="Z16" s="9" t="str">
        <f>VLOOKUP($B16,Summary!$A:$AC,23,0)</f>
        <v/>
      </c>
      <c r="AA16" s="11">
        <f>VLOOKUP($B16,Summary!$A:$AC,24,0)/24/3600</f>
        <v>0.002418981481</v>
      </c>
      <c r="AB16" s="9" t="str">
        <f>VLOOKUP($B16,Summary!$A:$AC,25,0)</f>
        <v/>
      </c>
      <c r="AC16" s="11">
        <f>VLOOKUP($B16,Summary!$A:$AC,26,0)/24/3600</f>
        <v>0.004502314815</v>
      </c>
      <c r="AD16" s="9" t="str">
        <f>VLOOKUP($B16,Summary!$A:$AC,27,0)</f>
        <v/>
      </c>
      <c r="AE16" s="12">
        <f>VLOOKUP($B16,Summary!$A:$AC,28,0)/24/3600</f>
        <v>0.0341792963</v>
      </c>
    </row>
    <row r="17" ht="14.25" customHeight="1">
      <c r="A17" s="13">
        <v>16.0</v>
      </c>
      <c r="B17" s="13">
        <f>MATCH(A17,Summary!$B:$B,0)-1</f>
        <v>26</v>
      </c>
      <c r="C17" s="5" t="str">
        <f>VLOOKUP($B17,'Entry list'!$A:$K,2,0)</f>
        <v>Garstang/Alexander</v>
      </c>
      <c r="D17" s="5" t="str">
        <f>VLOOKUP($B17,'Entry list'!$A:$K,'Entry list'!C$1,0)</f>
        <v>Fiesta ST</v>
      </c>
      <c r="E17" s="13" t="str">
        <f>VLOOKUP($B17,'Entry list'!$A:$K,'Entry list'!G$1,0)</f>
        <v>ME</v>
      </c>
      <c r="F17" s="14">
        <f>VLOOKUP(B17,Summary!A:C,3,0)</f>
        <v>12</v>
      </c>
      <c r="G17" s="15">
        <f>VLOOKUP($B17,Summary!$A:$AC,4,0)/24/3600</f>
        <v>0.002581018519</v>
      </c>
      <c r="H17" s="5" t="str">
        <f>VLOOKUP($B17,Summary!$A:$AC,5,0)</f>
        <v/>
      </c>
      <c r="I17" s="15">
        <f>VLOOKUP($B17,Summary!$A:$AC,6,0)/24/3600</f>
        <v>0.002141203704</v>
      </c>
      <c r="J17" s="5" t="str">
        <f>VLOOKUP($B17,Summary!$A:$AC,7,0)</f>
        <v/>
      </c>
      <c r="K17" s="15">
        <f>VLOOKUP($B17,Summary!$A:$AC,8,0)/24/3600</f>
        <v>0.00474537037</v>
      </c>
      <c r="L17" s="5" t="str">
        <f>VLOOKUP($B17,Summary!$A:$AC,9,0)</f>
        <v>A</v>
      </c>
      <c r="M17" s="15">
        <f>VLOOKUP($B17,Summary!$A:$AC,10,0)/24/3600</f>
        <v>0.0025</v>
      </c>
      <c r="N17" s="5" t="str">
        <f>VLOOKUP($B17,Summary!$A:$AC,11,0)</f>
        <v/>
      </c>
      <c r="O17" s="15">
        <f>VLOOKUP($B17,Summary!$A:$AC,12,0)/24/3600</f>
        <v>0.001898148148</v>
      </c>
      <c r="P17" s="5" t="str">
        <f>VLOOKUP($B17,Summary!$A:$AC,13,0)</f>
        <v/>
      </c>
      <c r="Q17" s="15">
        <f>VLOOKUP($B17,Summary!$A:$AC,14,0)/24/3600</f>
        <v>0.004513888889</v>
      </c>
      <c r="R17" s="5" t="str">
        <f>VLOOKUP($B17,Summary!$A:$AC,15,0)</f>
        <v/>
      </c>
      <c r="S17" s="15">
        <f>VLOOKUP($B17,Summary!$A:$AC,16,0)/24/3600</f>
        <v>0.0021875</v>
      </c>
      <c r="T17" s="5" t="str">
        <f>VLOOKUP($B17,Summary!$A:$AC,17,0)</f>
        <v/>
      </c>
      <c r="U17" s="15">
        <f>VLOOKUP($B17,Summary!$A:$AC,18,0)/24/3600</f>
        <v>0.002465277778</v>
      </c>
      <c r="V17" s="5" t="str">
        <f>VLOOKUP($B17,Summary!$A:$AC,19,0)</f>
        <v/>
      </c>
      <c r="W17" s="15">
        <f>VLOOKUP($B17,Summary!$A:$AC,20,0)/24/3600</f>
        <v>0.00443287037</v>
      </c>
      <c r="X17" s="5" t="str">
        <f>VLOOKUP($B17,Summary!$A:$AC,21,0)</f>
        <v/>
      </c>
      <c r="Y17" s="15">
        <f>VLOOKUP($B17,Summary!$A:$AC,22,0)/24/3600</f>
        <v>0</v>
      </c>
      <c r="Z17" s="5" t="str">
        <f>VLOOKUP($B17,Summary!$A:$AC,23,0)</f>
        <v/>
      </c>
      <c r="AA17" s="15">
        <f>VLOOKUP($B17,Summary!$A:$AC,24,0)/24/3600</f>
        <v>0.002615740741</v>
      </c>
      <c r="AB17" s="5" t="str">
        <f>VLOOKUP($B17,Summary!$A:$AC,25,0)</f>
        <v/>
      </c>
      <c r="AC17" s="15">
        <f>VLOOKUP($B17,Summary!$A:$AC,26,0)/24/3600</f>
        <v>0.004305555556</v>
      </c>
      <c r="AD17" s="5" t="str">
        <f>VLOOKUP($B17,Summary!$A:$AC,27,0)</f>
        <v/>
      </c>
      <c r="AE17" s="16">
        <f>VLOOKUP($B17,Summary!$A:$AC,28,0)/24/3600</f>
        <v>0.03438776157</v>
      </c>
    </row>
    <row r="18" ht="14.25" customHeight="1">
      <c r="A18" s="8">
        <v>17.0</v>
      </c>
      <c r="B18" s="8">
        <f>MATCH(A18,Summary!$B:$B,0)-1</f>
        <v>29</v>
      </c>
      <c r="C18" s="9" t="str">
        <f>VLOOKUP($B18,'Entry list'!$A:$K,2,0)</f>
        <v>Charlton/Riccalton</v>
      </c>
      <c r="D18" s="9" t="str">
        <f>VLOOKUP($B18,'Entry list'!$A:$K,'Entry list'!C$1,0)</f>
        <v>Mx5</v>
      </c>
      <c r="E18" s="8" t="str">
        <f>VLOOKUP($B18,'Entry list'!$A:$K,'Entry list'!G$1,0)</f>
        <v>MN</v>
      </c>
      <c r="F18" s="10">
        <f>VLOOKUP(B18,Summary!A:C,3,0)</f>
        <v>1</v>
      </c>
      <c r="G18" s="11">
        <f>VLOOKUP($B18,Summary!$A:$AC,4,0)/24/3600</f>
        <v>0.002858796296</v>
      </c>
      <c r="H18" s="9" t="str">
        <f>VLOOKUP($B18,Summary!$A:$AC,5,0)</f>
        <v>AA</v>
      </c>
      <c r="I18" s="11">
        <f>VLOOKUP($B18,Summary!$A:$AC,6,0)/24/3600</f>
        <v>0.002013888889</v>
      </c>
      <c r="J18" s="9" t="str">
        <f>VLOOKUP($B18,Summary!$A:$AC,7,0)</f>
        <v/>
      </c>
      <c r="K18" s="11">
        <f>VLOOKUP($B18,Summary!$A:$AC,8,0)/24/3600</f>
        <v>0.004571759259</v>
      </c>
      <c r="L18" s="9" t="str">
        <f>VLOOKUP($B18,Summary!$A:$AC,9,0)</f>
        <v/>
      </c>
      <c r="M18" s="11">
        <f>VLOOKUP($B18,Summary!$A:$AC,10,0)/24/3600</f>
        <v>0.002511574074</v>
      </c>
      <c r="N18" s="9" t="str">
        <f>VLOOKUP($B18,Summary!$A:$AC,11,0)</f>
        <v>A</v>
      </c>
      <c r="O18" s="11">
        <f>VLOOKUP($B18,Summary!$A:$AC,12,0)/24/3600</f>
        <v>0.002268518519</v>
      </c>
      <c r="P18" s="9" t="str">
        <f>VLOOKUP($B18,Summary!$A:$AC,13,0)</f>
        <v>B</v>
      </c>
      <c r="Q18" s="11">
        <f>VLOOKUP($B18,Summary!$A:$AC,14,0)/24/3600</f>
        <v>0.004386574074</v>
      </c>
      <c r="R18" s="9" t="str">
        <f>VLOOKUP($B18,Summary!$A:$AC,15,0)</f>
        <v/>
      </c>
      <c r="S18" s="11">
        <f>VLOOKUP($B18,Summary!$A:$AC,16,0)/24/3600</f>
        <v>0.002199074074</v>
      </c>
      <c r="T18" s="9" t="str">
        <f>VLOOKUP($B18,Summary!$A:$AC,17,0)</f>
        <v/>
      </c>
      <c r="U18" s="11">
        <f>VLOOKUP($B18,Summary!$A:$AC,18,0)/24/3600</f>
        <v>0.002569444444</v>
      </c>
      <c r="V18" s="9" t="str">
        <f>VLOOKUP($B18,Summary!$A:$AC,19,0)</f>
        <v>A</v>
      </c>
      <c r="W18" s="11">
        <f>VLOOKUP($B18,Summary!$A:$AC,20,0)/24/3600</f>
        <v>0.004282407407</v>
      </c>
      <c r="X18" s="9" t="str">
        <f>VLOOKUP($B18,Summary!$A:$AC,21,0)</f>
        <v>A</v>
      </c>
      <c r="Y18" s="11">
        <f>VLOOKUP($B18,Summary!$A:$AC,22,0)/24/3600</f>
        <v>0</v>
      </c>
      <c r="Z18" s="9" t="str">
        <f>VLOOKUP($B18,Summary!$A:$AC,23,0)</f>
        <v/>
      </c>
      <c r="AA18" s="11">
        <f>VLOOKUP($B18,Summary!$A:$AC,24,0)/24/3600</f>
        <v>0.002604166667</v>
      </c>
      <c r="AB18" s="9" t="str">
        <f>VLOOKUP($B18,Summary!$A:$AC,25,0)</f>
        <v>A</v>
      </c>
      <c r="AC18" s="11">
        <f>VLOOKUP($B18,Summary!$A:$AC,26,0)/24/3600</f>
        <v>0.004456018519</v>
      </c>
      <c r="AD18" s="9" t="str">
        <f>VLOOKUP($B18,Summary!$A:$AC,27,0)</f>
        <v/>
      </c>
      <c r="AE18" s="12">
        <f>VLOOKUP($B18,Summary!$A:$AC,28,0)/24/3600</f>
        <v>0.03472364468</v>
      </c>
    </row>
    <row r="19" ht="14.25" customHeight="1">
      <c r="A19" s="13">
        <v>18.0</v>
      </c>
      <c r="B19" s="13">
        <f>MATCH(A19,Summary!$B:$B,0)-1</f>
        <v>41</v>
      </c>
      <c r="C19" s="5" t="str">
        <f>VLOOKUP($B19,'Entry list'!$A:$K,2,0)</f>
        <v>Simms/Simms</v>
      </c>
      <c r="D19" s="5" t="str">
        <f>VLOOKUP($B19,'Entry list'!$A:$K,'Entry list'!C$1,0)</f>
        <v>Proton Compact</v>
      </c>
      <c r="E19" s="13" t="str">
        <f>VLOOKUP($B19,'Entry list'!$A:$K,'Entry list'!G$1,0)</f>
        <v>MN</v>
      </c>
      <c r="F19" s="14">
        <f>VLOOKUP(B19,Summary!A:C,3,0)</f>
        <v>2</v>
      </c>
      <c r="G19" s="15">
        <f>VLOOKUP($B19,Summary!$A:$AC,4,0)/24/3600</f>
        <v>0.002743055556</v>
      </c>
      <c r="H19" s="5" t="str">
        <f>VLOOKUP($B19,Summary!$A:$AC,5,0)</f>
        <v/>
      </c>
      <c r="I19" s="15">
        <f>VLOOKUP($B19,Summary!$A:$AC,6,0)/24/3600</f>
        <v>0.002233796296</v>
      </c>
      <c r="J19" s="5" t="str">
        <f>VLOOKUP($B19,Summary!$A:$AC,7,0)</f>
        <v>A</v>
      </c>
      <c r="K19" s="15">
        <f>VLOOKUP($B19,Summary!$A:$AC,8,0)/24/3600</f>
        <v>0.004780092593</v>
      </c>
      <c r="L19" s="5" t="str">
        <f>VLOOKUP($B19,Summary!$A:$AC,9,0)</f>
        <v/>
      </c>
      <c r="M19" s="15">
        <f>VLOOKUP($B19,Summary!$A:$AC,10,0)/24/3600</f>
        <v>0.002465277778</v>
      </c>
      <c r="N19" s="5" t="str">
        <f>VLOOKUP($B19,Summary!$A:$AC,11,0)</f>
        <v/>
      </c>
      <c r="O19" s="15">
        <f>VLOOKUP($B19,Summary!$A:$AC,12,0)/24/3600</f>
        <v>0.001840277778</v>
      </c>
      <c r="P19" s="5" t="str">
        <f>VLOOKUP($B19,Summary!$A:$AC,13,0)</f>
        <v/>
      </c>
      <c r="Q19" s="15">
        <f>VLOOKUP($B19,Summary!$A:$AC,14,0)/24/3600</f>
        <v>0.004548611111</v>
      </c>
      <c r="R19" s="5" t="str">
        <f>VLOOKUP($B19,Summary!$A:$AC,15,0)</f>
        <v/>
      </c>
      <c r="S19" s="15">
        <f>VLOOKUP($B19,Summary!$A:$AC,16,0)/24/3600</f>
        <v>0.002928240741</v>
      </c>
      <c r="T19" s="5" t="str">
        <f>VLOOKUP($B19,Summary!$A:$AC,17,0)</f>
        <v>D</v>
      </c>
      <c r="U19" s="15">
        <f>VLOOKUP($B19,Summary!$A:$AC,18,0)/24/3600</f>
        <v>0.002662037037</v>
      </c>
      <c r="V19" s="5" t="str">
        <f>VLOOKUP($B19,Summary!$A:$AC,19,0)</f>
        <v/>
      </c>
      <c r="W19" s="15">
        <f>VLOOKUP($B19,Summary!$A:$AC,20,0)/24/3600</f>
        <v>0.00443287037</v>
      </c>
      <c r="X19" s="5" t="str">
        <f>VLOOKUP($B19,Summary!$A:$AC,21,0)</f>
        <v/>
      </c>
      <c r="Y19" s="15">
        <f>VLOOKUP($B19,Summary!$A:$AC,22,0)/24/3600</f>
        <v>0</v>
      </c>
      <c r="Z19" s="5" t="str">
        <f>VLOOKUP($B19,Summary!$A:$AC,23,0)</f>
        <v/>
      </c>
      <c r="AA19" s="15">
        <f>VLOOKUP($B19,Summary!$A:$AC,24,0)/24/3600</f>
        <v>0.002627314815</v>
      </c>
      <c r="AB19" s="5" t="str">
        <f>VLOOKUP($B19,Summary!$A:$AC,25,0)</f>
        <v/>
      </c>
      <c r="AC19" s="15">
        <f>VLOOKUP($B19,Summary!$A:$AC,26,0)/24/3600</f>
        <v>0.004293981481</v>
      </c>
      <c r="AD19" s="5" t="str">
        <f>VLOOKUP($B19,Summary!$A:$AC,27,0)</f>
        <v/>
      </c>
      <c r="AE19" s="16">
        <f>VLOOKUP($B19,Summary!$A:$AC,28,0)/24/3600</f>
        <v>0.03555687616</v>
      </c>
    </row>
    <row r="20" ht="14.25" customHeight="1">
      <c r="A20" s="8">
        <v>19.0</v>
      </c>
      <c r="B20" s="8">
        <f>MATCH(A20,Summary!$B:$B,0)-1</f>
        <v>19</v>
      </c>
      <c r="C20" s="9" t="str">
        <f>VLOOKUP($B20,'Entry list'!$A:$K,2,0)</f>
        <v>Whittaker/Whittaker</v>
      </c>
      <c r="D20" s="9" t="str">
        <f>VLOOKUP($B20,'Entry list'!$A:$K,'Entry list'!C$1,0)</f>
        <v>Saxo</v>
      </c>
      <c r="E20" s="8" t="str">
        <f>VLOOKUP($B20,'Entry list'!$A:$K,'Entry list'!G$1,0)</f>
        <v>ME</v>
      </c>
      <c r="F20" s="10">
        <f>VLOOKUP(B20,Summary!A:C,3,0)</f>
        <v>13</v>
      </c>
      <c r="G20" s="11">
        <f>VLOOKUP($B20,Summary!$A:$AC,4,0)/24/3600</f>
        <v>0.002777777778</v>
      </c>
      <c r="H20" s="9" t="str">
        <f>VLOOKUP($B20,Summary!$A:$AC,5,0)</f>
        <v/>
      </c>
      <c r="I20" s="11">
        <f>VLOOKUP($B20,Summary!$A:$AC,6,0)/24/3600</f>
        <v>0.002025462963</v>
      </c>
      <c r="J20" s="9" t="str">
        <f>VLOOKUP($B20,Summary!$A:$AC,7,0)</f>
        <v/>
      </c>
      <c r="K20" s="11">
        <f>VLOOKUP($B20,Summary!$A:$AC,8,0)/24/3600</f>
        <v>0.005185185185</v>
      </c>
      <c r="L20" s="9" t="str">
        <f>VLOOKUP($B20,Summary!$A:$AC,9,0)</f>
        <v/>
      </c>
      <c r="M20" s="11">
        <f>VLOOKUP($B20,Summary!$A:$AC,10,0)/24/3600</f>
        <v>0.002662037037</v>
      </c>
      <c r="N20" s="9" t="str">
        <f>VLOOKUP($B20,Summary!$A:$AC,11,0)</f>
        <v/>
      </c>
      <c r="O20" s="11">
        <f>VLOOKUP($B20,Summary!$A:$AC,12,0)/24/3600</f>
        <v>0.001898148148</v>
      </c>
      <c r="P20" s="9" t="str">
        <f>VLOOKUP($B20,Summary!$A:$AC,13,0)</f>
        <v/>
      </c>
      <c r="Q20" s="11">
        <f>VLOOKUP($B20,Summary!$A:$AC,14,0)/24/3600</f>
        <v>0.004537037037</v>
      </c>
      <c r="R20" s="9" t="str">
        <f>VLOOKUP($B20,Summary!$A:$AC,15,0)</f>
        <v/>
      </c>
      <c r="S20" s="11">
        <f>VLOOKUP($B20,Summary!$A:$AC,16,0)/24/3600</f>
        <v>0.002268518519</v>
      </c>
      <c r="T20" s="9" t="str">
        <f>VLOOKUP($B20,Summary!$A:$AC,17,0)</f>
        <v/>
      </c>
      <c r="U20" s="11">
        <f>VLOOKUP($B20,Summary!$A:$AC,18,0)/24/3600</f>
        <v>0.002476851852</v>
      </c>
      <c r="V20" s="9" t="str">
        <f>VLOOKUP($B20,Summary!$A:$AC,19,0)</f>
        <v/>
      </c>
      <c r="W20" s="11">
        <f>VLOOKUP($B20,Summary!$A:$AC,20,0)/24/3600</f>
        <v>0.004837962963</v>
      </c>
      <c r="X20" s="9" t="str">
        <f>VLOOKUP($B20,Summary!$A:$AC,21,0)</f>
        <v/>
      </c>
      <c r="Y20" s="11">
        <f>VLOOKUP($B20,Summary!$A:$AC,22,0)/24/3600</f>
        <v>0</v>
      </c>
      <c r="Z20" s="9" t="str">
        <f>VLOOKUP($B20,Summary!$A:$AC,23,0)</f>
        <v/>
      </c>
      <c r="AA20" s="11">
        <f>VLOOKUP($B20,Summary!$A:$AC,24,0)/24/3600</f>
        <v>0.002476851852</v>
      </c>
      <c r="AB20" s="9" t="str">
        <f>VLOOKUP($B20,Summary!$A:$AC,25,0)</f>
        <v/>
      </c>
      <c r="AC20" s="11">
        <f>VLOOKUP($B20,Summary!$A:$AC,26,0)/24/3600</f>
        <v>0.004571759259</v>
      </c>
      <c r="AD20" s="9" t="str">
        <f>VLOOKUP($B20,Summary!$A:$AC,27,0)</f>
        <v/>
      </c>
      <c r="AE20" s="12">
        <f>VLOOKUP($B20,Summary!$A:$AC,28,0)/24/3600</f>
        <v>0.03571865625</v>
      </c>
    </row>
    <row r="21" ht="14.25" customHeight="1">
      <c r="A21" s="13">
        <v>20.0</v>
      </c>
      <c r="B21" s="13">
        <f>MATCH(A21,Summary!$B:$B,0)-1</f>
        <v>43</v>
      </c>
      <c r="C21" s="5" t="str">
        <f>VLOOKUP($B21,'Entry list'!$A:$K,2,0)</f>
        <v>Bennett/Bennett</v>
      </c>
      <c r="D21" s="5" t="str">
        <f>VLOOKUP($B21,'Entry list'!$A:$K,'Entry list'!C$1,0)</f>
        <v>Mini Cooper</v>
      </c>
      <c r="E21" s="13" t="str">
        <f>VLOOKUP($B21,'Entry list'!$A:$K,'Entry list'!G$1,0)</f>
        <v>HN</v>
      </c>
      <c r="F21" s="14">
        <f>VLOOKUP(B21,Summary!A:C,3,0)</f>
        <v>1</v>
      </c>
      <c r="G21" s="15">
        <f>VLOOKUP($B21,Summary!$A:$AC,4,0)/24/3600</f>
        <v>0.002789351852</v>
      </c>
      <c r="H21" s="5" t="str">
        <f>VLOOKUP($B21,Summary!$A:$AC,5,0)</f>
        <v/>
      </c>
      <c r="I21" s="15">
        <f>VLOOKUP($B21,Summary!$A:$AC,6,0)/24/3600</f>
        <v>0.002060185185</v>
      </c>
      <c r="J21" s="5" t="str">
        <f>VLOOKUP($B21,Summary!$A:$AC,7,0)</f>
        <v/>
      </c>
      <c r="K21" s="15">
        <f>VLOOKUP($B21,Summary!$A:$AC,8,0)/24/3600</f>
        <v>0.004641203704</v>
      </c>
      <c r="L21" s="5" t="str">
        <f>VLOOKUP($B21,Summary!$A:$AC,9,0)</f>
        <v/>
      </c>
      <c r="M21" s="15">
        <f>VLOOKUP($B21,Summary!$A:$AC,10,0)/24/3600</f>
        <v>0.002673611111</v>
      </c>
      <c r="N21" s="5" t="str">
        <f>VLOOKUP($B21,Summary!$A:$AC,11,0)</f>
        <v/>
      </c>
      <c r="O21" s="15">
        <f>VLOOKUP($B21,Summary!$A:$AC,12,0)/24/3600</f>
        <v>0.001990740741</v>
      </c>
      <c r="P21" s="5" t="str">
        <f>VLOOKUP($B21,Summary!$A:$AC,13,0)</f>
        <v/>
      </c>
      <c r="Q21" s="15">
        <f>VLOOKUP($B21,Summary!$A:$AC,14,0)/24/3600</f>
        <v>0.004513888889</v>
      </c>
      <c r="R21" s="5" t="str">
        <f>VLOOKUP($B21,Summary!$A:$AC,15,0)</f>
        <v/>
      </c>
      <c r="S21" s="15">
        <f>VLOOKUP($B21,Summary!$A:$AC,16,0)/24/3600</f>
        <v>0.002256944444</v>
      </c>
      <c r="T21" s="5" t="str">
        <f>VLOOKUP($B21,Summary!$A:$AC,17,0)</f>
        <v/>
      </c>
      <c r="U21" s="15">
        <f>VLOOKUP($B21,Summary!$A:$AC,18,0)/24/3600</f>
        <v>0.002511574074</v>
      </c>
      <c r="V21" s="5" t="str">
        <f>VLOOKUP($B21,Summary!$A:$AC,19,0)</f>
        <v/>
      </c>
      <c r="W21" s="15">
        <f>VLOOKUP($B21,Summary!$A:$AC,20,0)/24/3600</f>
        <v>0.00462962963</v>
      </c>
      <c r="X21" s="5" t="str">
        <f>VLOOKUP($B21,Summary!$A:$AC,21,0)</f>
        <v/>
      </c>
      <c r="Y21" s="15">
        <f>VLOOKUP($B21,Summary!$A:$AC,22,0)/24/3600</f>
        <v>0</v>
      </c>
      <c r="Z21" s="5" t="str">
        <f>VLOOKUP($B21,Summary!$A:$AC,23,0)</f>
        <v/>
      </c>
      <c r="AA21" s="15">
        <f>VLOOKUP($B21,Summary!$A:$AC,24,0)/24/3600</f>
        <v>0.003287037037</v>
      </c>
      <c r="AB21" s="5" t="str">
        <f>VLOOKUP($B21,Summary!$A:$AC,25,0)</f>
        <v>D</v>
      </c>
      <c r="AC21" s="15">
        <f>VLOOKUP($B21,Summary!$A:$AC,26,0)/24/3600</f>
        <v>0.004409722222</v>
      </c>
      <c r="AD21" s="5" t="str">
        <f>VLOOKUP($B21,Summary!$A:$AC,27,0)</f>
        <v/>
      </c>
      <c r="AE21" s="16">
        <f>VLOOKUP($B21,Summary!$A:$AC,28,0)/24/3600</f>
        <v>0.03576498032</v>
      </c>
    </row>
    <row r="22" ht="14.25" customHeight="1">
      <c r="A22" s="8">
        <v>21.0</v>
      </c>
      <c r="B22" s="8">
        <f>MATCH(A22,Summary!$B:$B,0)-1</f>
        <v>30</v>
      </c>
      <c r="C22" s="9" t="str">
        <f>VLOOKUP($B22,'Entry list'!$A:$K,2,0)</f>
        <v>Daws/Athay</v>
      </c>
      <c r="D22" s="9" t="str">
        <f>VLOOKUP($B22,'Entry list'!$A:$K,'Entry list'!C$1,0)</f>
        <v>Escort Mexico</v>
      </c>
      <c r="E22" s="8" t="str">
        <f>VLOOKUP($B22,'Entry list'!$A:$K,'Entry list'!G$1,0)</f>
        <v>HN</v>
      </c>
      <c r="F22" s="10">
        <f>VLOOKUP(B22,Summary!A:C,3,0)</f>
        <v>2</v>
      </c>
      <c r="G22" s="11">
        <f>VLOOKUP($B22,Summary!$A:$AC,4,0)/24/3600</f>
        <v>0.002858796296</v>
      </c>
      <c r="H22" s="9" t="str">
        <f>VLOOKUP($B22,Summary!$A:$AC,5,0)</f>
        <v>A</v>
      </c>
      <c r="I22" s="11">
        <f>VLOOKUP($B22,Summary!$A:$AC,6,0)/24/3600</f>
        <v>0.002280092593</v>
      </c>
      <c r="J22" s="9" t="str">
        <f>VLOOKUP($B22,Summary!$A:$AC,7,0)</f>
        <v>A</v>
      </c>
      <c r="K22" s="11">
        <f>VLOOKUP($B22,Summary!$A:$AC,8,0)/24/3600</f>
        <v>0.0046875</v>
      </c>
      <c r="L22" s="9" t="str">
        <f>VLOOKUP($B22,Summary!$A:$AC,9,0)</f>
        <v/>
      </c>
      <c r="M22" s="11">
        <f>VLOOKUP($B22,Summary!$A:$AC,10,0)/24/3600</f>
        <v>0.002673611111</v>
      </c>
      <c r="N22" s="9" t="str">
        <f>VLOOKUP($B22,Summary!$A:$AC,11,0)</f>
        <v/>
      </c>
      <c r="O22" s="11">
        <f>VLOOKUP($B22,Summary!$A:$AC,12,0)/24/3600</f>
        <v>0.001944444444</v>
      </c>
      <c r="P22" s="9" t="str">
        <f>VLOOKUP($B22,Summary!$A:$AC,13,0)</f>
        <v/>
      </c>
      <c r="Q22" s="11">
        <f>VLOOKUP($B22,Summary!$A:$AC,14,0)/24/3600</f>
        <v>0.004583333333</v>
      </c>
      <c r="R22" s="9" t="str">
        <f>VLOOKUP($B22,Summary!$A:$AC,15,0)</f>
        <v/>
      </c>
      <c r="S22" s="11">
        <f>VLOOKUP($B22,Summary!$A:$AC,16,0)/24/3600</f>
        <v>0.002303240741</v>
      </c>
      <c r="T22" s="9" t="str">
        <f>VLOOKUP($B22,Summary!$A:$AC,17,0)</f>
        <v/>
      </c>
      <c r="U22" s="11">
        <f>VLOOKUP($B22,Summary!$A:$AC,18,0)/24/3600</f>
        <v>0.002627314815</v>
      </c>
      <c r="V22" s="9" t="str">
        <f>VLOOKUP($B22,Summary!$A:$AC,19,0)</f>
        <v/>
      </c>
      <c r="W22" s="11">
        <f>VLOOKUP($B22,Summary!$A:$AC,20,0)/24/3600</f>
        <v>0.004699074074</v>
      </c>
      <c r="X22" s="9" t="str">
        <f>VLOOKUP($B22,Summary!$A:$AC,21,0)</f>
        <v/>
      </c>
      <c r="Y22" s="11">
        <f>VLOOKUP($B22,Summary!$A:$AC,22,0)/24/3600</f>
        <v>0</v>
      </c>
      <c r="Z22" s="9" t="str">
        <f>VLOOKUP($B22,Summary!$A:$AC,23,0)</f>
        <v/>
      </c>
      <c r="AA22" s="11">
        <f>VLOOKUP($B22,Summary!$A:$AC,24,0)/24/3600</f>
        <v>0.002546296296</v>
      </c>
      <c r="AB22" s="9" t="str">
        <f>VLOOKUP($B22,Summary!$A:$AC,25,0)</f>
        <v/>
      </c>
      <c r="AC22" s="11">
        <f>VLOOKUP($B22,Summary!$A:$AC,26,0)/24/3600</f>
        <v>0.004606481481</v>
      </c>
      <c r="AD22" s="9" t="str">
        <f>VLOOKUP($B22,Summary!$A:$AC,27,0)</f>
        <v/>
      </c>
      <c r="AE22" s="12">
        <f>VLOOKUP($B22,Summary!$A:$AC,28,0)/24/3600</f>
        <v>0.0358116088</v>
      </c>
    </row>
    <row r="23" ht="14.25" customHeight="1">
      <c r="A23" s="13">
        <v>22.0</v>
      </c>
      <c r="B23" s="13">
        <f>MATCH(A23,Summary!$B:$B,0)-1</f>
        <v>20</v>
      </c>
      <c r="C23" s="5" t="str">
        <f>VLOOKUP($B23,'Entry list'!$A:$K,2,0)</f>
        <v>Marsden/Garstang</v>
      </c>
      <c r="D23" s="5" t="str">
        <f>VLOOKUP($B23,'Entry list'!$A:$K,'Entry list'!C$1,0)</f>
        <v>Escort Mk1</v>
      </c>
      <c r="E23" s="13" t="str">
        <f>VLOOKUP($B23,'Entry list'!$A:$K,'Entry list'!G$1,0)</f>
        <v>HE</v>
      </c>
      <c r="F23" s="14">
        <f>VLOOKUP(B23,Summary!A:C,3,0)</f>
        <v>3</v>
      </c>
      <c r="G23" s="15">
        <f>VLOOKUP($B23,Summary!$A:$AC,4,0)/24/3600</f>
        <v>0.002777777778</v>
      </c>
      <c r="H23" s="5" t="str">
        <f>VLOOKUP($B23,Summary!$A:$AC,5,0)</f>
        <v/>
      </c>
      <c r="I23" s="15">
        <f>VLOOKUP($B23,Summary!$A:$AC,6,0)/24/3600</f>
        <v>0.002025462963</v>
      </c>
      <c r="J23" s="5" t="str">
        <f>VLOOKUP($B23,Summary!$A:$AC,7,0)</f>
        <v/>
      </c>
      <c r="K23" s="15">
        <f>VLOOKUP($B23,Summary!$A:$AC,8,0)/24/3600</f>
        <v>0.004837962963</v>
      </c>
      <c r="L23" s="5" t="str">
        <f>VLOOKUP($B23,Summary!$A:$AC,9,0)</f>
        <v/>
      </c>
      <c r="M23" s="15">
        <f>VLOOKUP($B23,Summary!$A:$AC,10,0)/24/3600</f>
        <v>0.002662037037</v>
      </c>
      <c r="N23" s="5" t="str">
        <f>VLOOKUP($B23,Summary!$A:$AC,11,0)</f>
        <v/>
      </c>
      <c r="O23" s="15">
        <f>VLOOKUP($B23,Summary!$A:$AC,12,0)/24/3600</f>
        <v>0.001944444444</v>
      </c>
      <c r="P23" s="5" t="str">
        <f>VLOOKUP($B23,Summary!$A:$AC,13,0)</f>
        <v/>
      </c>
      <c r="Q23" s="15">
        <f>VLOOKUP($B23,Summary!$A:$AC,14,0)/24/3600</f>
        <v>0.004675925926</v>
      </c>
      <c r="R23" s="5" t="str">
        <f>VLOOKUP($B23,Summary!$A:$AC,15,0)</f>
        <v/>
      </c>
      <c r="S23" s="15">
        <f>VLOOKUP($B23,Summary!$A:$AC,16,0)/24/3600</f>
        <v>0.002280092593</v>
      </c>
      <c r="T23" s="5" t="str">
        <f>VLOOKUP($B23,Summary!$A:$AC,17,0)</f>
        <v/>
      </c>
      <c r="U23" s="15">
        <f>VLOOKUP($B23,Summary!$A:$AC,18,0)/24/3600</f>
        <v>0.002592592593</v>
      </c>
      <c r="V23" s="5" t="str">
        <f>VLOOKUP($B23,Summary!$A:$AC,19,0)</f>
        <v/>
      </c>
      <c r="W23" s="15">
        <f>VLOOKUP($B23,Summary!$A:$AC,20,0)/24/3600</f>
        <v>0.004780092593</v>
      </c>
      <c r="X23" s="5" t="str">
        <f>VLOOKUP($B23,Summary!$A:$AC,21,0)</f>
        <v/>
      </c>
      <c r="Y23" s="15">
        <f>VLOOKUP($B23,Summary!$A:$AC,22,0)/24/3600</f>
        <v>0</v>
      </c>
      <c r="Z23" s="5" t="str">
        <f>VLOOKUP($B23,Summary!$A:$AC,23,0)</f>
        <v/>
      </c>
      <c r="AA23" s="15">
        <f>VLOOKUP($B23,Summary!$A:$AC,24,0)/24/3600</f>
        <v>0.002534722222</v>
      </c>
      <c r="AB23" s="5" t="str">
        <f>VLOOKUP($B23,Summary!$A:$AC,25,0)</f>
        <v/>
      </c>
      <c r="AC23" s="15">
        <f>VLOOKUP($B23,Summary!$A:$AC,26,0)/24/3600</f>
        <v>0.004837962963</v>
      </c>
      <c r="AD23" s="5" t="str">
        <f>VLOOKUP($B23,Summary!$A:$AC,27,0)</f>
        <v/>
      </c>
      <c r="AE23" s="16">
        <f>VLOOKUP($B23,Summary!$A:$AC,28,0)/24/3600</f>
        <v>0.03595013889</v>
      </c>
    </row>
    <row r="24" ht="14.25" customHeight="1">
      <c r="A24" s="8">
        <v>23.0</v>
      </c>
      <c r="B24" s="8">
        <f>MATCH(A24,Summary!$B:$B,0)-1</f>
        <v>17</v>
      </c>
      <c r="C24" s="9" t="str">
        <f>VLOOKUP($B24,'Entry list'!$A:$K,2,0)</f>
        <v>Eade/Murphy</v>
      </c>
      <c r="D24" s="9" t="str">
        <f>VLOOKUP($B24,'Entry list'!$A:$K,'Entry list'!C$1,0)</f>
        <v>BMW compact</v>
      </c>
      <c r="E24" s="8" t="str">
        <f>VLOOKUP($B24,'Entry list'!$A:$K,'Entry list'!G$1,0)</f>
        <v>ME</v>
      </c>
      <c r="F24" s="10">
        <f>VLOOKUP(B24,Summary!A:C,3,0)</f>
        <v>14</v>
      </c>
      <c r="G24" s="11">
        <f>VLOOKUP($B24,Summary!$A:$AC,4,0)/24/3600</f>
        <v>0.002453703704</v>
      </c>
      <c r="H24" s="9" t="str">
        <f>VLOOKUP($B24,Summary!$A:$AC,5,0)</f>
        <v/>
      </c>
      <c r="I24" s="11">
        <f>VLOOKUP($B24,Summary!$A:$AC,6,0)/24/3600</f>
        <v>0.001956018519</v>
      </c>
      <c r="J24" s="9" t="str">
        <f>VLOOKUP($B24,Summary!$A:$AC,7,0)</f>
        <v/>
      </c>
      <c r="K24" s="11">
        <f>VLOOKUP($B24,Summary!$A:$AC,8,0)/24/3600</f>
        <v>0.004618055556</v>
      </c>
      <c r="L24" s="9" t="str">
        <f>VLOOKUP($B24,Summary!$A:$AC,9,0)</f>
        <v>A</v>
      </c>
      <c r="M24" s="11">
        <f>VLOOKUP($B24,Summary!$A:$AC,10,0)/24/3600</f>
        <v>0.002476851852</v>
      </c>
      <c r="N24" s="9" t="str">
        <f>VLOOKUP($B24,Summary!$A:$AC,11,0)</f>
        <v>A</v>
      </c>
      <c r="O24" s="11">
        <f>VLOOKUP($B24,Summary!$A:$AC,12,0)/24/3600</f>
        <v>0.002106481481</v>
      </c>
      <c r="P24" s="9" t="str">
        <f>VLOOKUP($B24,Summary!$A:$AC,13,0)</f>
        <v>B</v>
      </c>
      <c r="Q24" s="11">
        <f>VLOOKUP($B24,Summary!$A:$AC,14,0)/24/3600</f>
        <v>0.004988425926</v>
      </c>
      <c r="R24" s="9" t="str">
        <f>VLOOKUP($B24,Summary!$A:$AC,15,0)</f>
        <v/>
      </c>
      <c r="S24" s="11">
        <f>VLOOKUP($B24,Summary!$A:$AC,16,0)/24/3600</f>
        <v>0.002083333333</v>
      </c>
      <c r="T24" s="9" t="str">
        <f>VLOOKUP($B24,Summary!$A:$AC,17,0)</f>
        <v/>
      </c>
      <c r="U24" s="11">
        <f>VLOOKUP($B24,Summary!$A:$AC,18,0)/24/3600</f>
        <v>0.002280092593</v>
      </c>
      <c r="V24" s="9" t="str">
        <f>VLOOKUP($B24,Summary!$A:$AC,19,0)</f>
        <v/>
      </c>
      <c r="W24" s="11">
        <f>VLOOKUP($B24,Summary!$A:$AC,20,0)/24/3600</f>
        <v>0.006944444444</v>
      </c>
      <c r="X24" s="9" t="str">
        <f>VLOOKUP($B24,Summary!$A:$AC,21,0)</f>
        <v>E</v>
      </c>
      <c r="Y24" s="11">
        <f>VLOOKUP($B24,Summary!$A:$AC,22,0)/24/3600</f>
        <v>0</v>
      </c>
      <c r="Z24" s="9" t="str">
        <f>VLOOKUP($B24,Summary!$A:$AC,23,0)</f>
        <v/>
      </c>
      <c r="AA24" s="11">
        <f>VLOOKUP($B24,Summary!$A:$AC,24,0)/24/3600</f>
        <v>0.002268518519</v>
      </c>
      <c r="AB24" s="9" t="str">
        <f>VLOOKUP($B24,Summary!$A:$AC,25,0)</f>
        <v/>
      </c>
      <c r="AC24" s="11">
        <f>VLOOKUP($B24,Summary!$A:$AC,26,0)/24/3600</f>
        <v>0.003993055556</v>
      </c>
      <c r="AD24" s="9" t="str">
        <f>VLOOKUP($B24,Summary!$A:$AC,27,0)</f>
        <v/>
      </c>
      <c r="AE24" s="12">
        <f>VLOOKUP($B24,Summary!$A:$AC,28,0)/24/3600</f>
        <v>0.03617015856</v>
      </c>
    </row>
    <row r="25" ht="14.25" customHeight="1">
      <c r="A25" s="13">
        <v>24.0</v>
      </c>
      <c r="B25" s="13">
        <f>MATCH(A25,Summary!$B:$B,0)-1</f>
        <v>33</v>
      </c>
      <c r="C25" s="5" t="str">
        <f>VLOOKUP($B25,'Entry list'!$A:$K,2,0)</f>
        <v>Thompson/Bailey</v>
      </c>
      <c r="D25" s="5" t="str">
        <f>VLOOKUP($B25,'Entry list'!$A:$K,'Entry list'!C$1,0)</f>
        <v>MX5</v>
      </c>
      <c r="E25" s="13" t="str">
        <f>VLOOKUP($B25,'Entry list'!$A:$K,'Entry list'!G$1,0)</f>
        <v>MN</v>
      </c>
      <c r="F25" s="14">
        <f>VLOOKUP(B25,Summary!A:C,3,0)</f>
        <v>3</v>
      </c>
      <c r="G25" s="15">
        <f>VLOOKUP($B25,Summary!$A:$AC,4,0)/24/3600</f>
        <v>0.00318287037</v>
      </c>
      <c r="H25" s="5" t="str">
        <f>VLOOKUP($B25,Summary!$A:$AC,5,0)</f>
        <v>A</v>
      </c>
      <c r="I25" s="15">
        <f>VLOOKUP($B25,Summary!$A:$AC,6,0)/24/3600</f>
        <v>0.002094907407</v>
      </c>
      <c r="J25" s="5" t="str">
        <f>VLOOKUP($B25,Summary!$A:$AC,7,0)</f>
        <v/>
      </c>
      <c r="K25" s="15">
        <f>VLOOKUP($B25,Summary!$A:$AC,8,0)/24/3600</f>
        <v>0.004930555556</v>
      </c>
      <c r="L25" s="5" t="str">
        <f>VLOOKUP($B25,Summary!$A:$AC,9,0)</f>
        <v>AA</v>
      </c>
      <c r="M25" s="15">
        <f>VLOOKUP($B25,Summary!$A:$AC,10,0)/24/3600</f>
        <v>0.002523148148</v>
      </c>
      <c r="N25" s="5" t="str">
        <f>VLOOKUP($B25,Summary!$A:$AC,11,0)</f>
        <v/>
      </c>
      <c r="O25" s="15">
        <f>VLOOKUP($B25,Summary!$A:$AC,12,0)/24/3600</f>
        <v>0.001967592593</v>
      </c>
      <c r="P25" s="5" t="str">
        <f>VLOOKUP($B25,Summary!$A:$AC,13,0)</f>
        <v/>
      </c>
      <c r="Q25" s="15">
        <f>VLOOKUP($B25,Summary!$A:$AC,14,0)/24/3600</f>
        <v>0.004467592593</v>
      </c>
      <c r="R25" s="5" t="str">
        <f>VLOOKUP($B25,Summary!$A:$AC,15,0)</f>
        <v/>
      </c>
      <c r="S25" s="15">
        <f>VLOOKUP($B25,Summary!$A:$AC,16,0)/24/3600</f>
        <v>0.002384259259</v>
      </c>
      <c r="T25" s="5" t="str">
        <f>VLOOKUP($B25,Summary!$A:$AC,17,0)</f>
        <v/>
      </c>
      <c r="U25" s="15">
        <f>VLOOKUP($B25,Summary!$A:$AC,18,0)/24/3600</f>
        <v>0.002650462963</v>
      </c>
      <c r="V25" s="5" t="str">
        <f>VLOOKUP($B25,Summary!$A:$AC,19,0)</f>
        <v/>
      </c>
      <c r="W25" s="15">
        <f>VLOOKUP($B25,Summary!$A:$AC,20,0)/24/3600</f>
        <v>0.004675925926</v>
      </c>
      <c r="X25" s="5" t="str">
        <f>VLOOKUP($B25,Summary!$A:$AC,21,0)</f>
        <v/>
      </c>
      <c r="Y25" s="15">
        <f>VLOOKUP($B25,Summary!$A:$AC,22,0)/24/3600</f>
        <v>0</v>
      </c>
      <c r="Z25" s="5" t="str">
        <f>VLOOKUP($B25,Summary!$A:$AC,23,0)</f>
        <v/>
      </c>
      <c r="AA25" s="15">
        <f>VLOOKUP($B25,Summary!$A:$AC,24,0)/24/3600</f>
        <v>0.002743055556</v>
      </c>
      <c r="AB25" s="5" t="str">
        <f>VLOOKUP($B25,Summary!$A:$AC,25,0)</f>
        <v>A</v>
      </c>
      <c r="AC25" s="15">
        <f>VLOOKUP($B25,Summary!$A:$AC,26,0)/24/3600</f>
        <v>0.004768518519</v>
      </c>
      <c r="AD25" s="5" t="str">
        <f>VLOOKUP($B25,Summary!$A:$AC,27,0)</f>
        <v/>
      </c>
      <c r="AE25" s="16">
        <f>VLOOKUP($B25,Summary!$A:$AC,28,0)/24/3600</f>
        <v>0.03639031597</v>
      </c>
    </row>
    <row r="26" ht="14.25" customHeight="1">
      <c r="A26" s="8">
        <v>25.0</v>
      </c>
      <c r="B26" s="8">
        <f>MATCH(A26,Summary!$B:$B,0)-1</f>
        <v>32</v>
      </c>
      <c r="C26" s="9" t="str">
        <f>VLOOKUP($B26,'Entry list'!$A:$K,2,0)</f>
        <v>Pinder/Pinder</v>
      </c>
      <c r="D26" s="9" t="str">
        <f>VLOOKUP($B26,'Entry list'!$A:$K,'Entry list'!C$1,0)</f>
        <v>318Ti Compact</v>
      </c>
      <c r="E26" s="8" t="str">
        <f>VLOOKUP($B26,'Entry list'!$A:$K,'Entry list'!G$1,0)</f>
        <v>MN</v>
      </c>
      <c r="F26" s="10">
        <f>VLOOKUP(B26,Summary!A:C,3,0)</f>
        <v>4</v>
      </c>
      <c r="G26" s="11">
        <f>VLOOKUP($B26,Summary!$A:$AC,4,0)/24/3600</f>
        <v>0.002881944444</v>
      </c>
      <c r="H26" s="9" t="str">
        <f>VLOOKUP($B26,Summary!$A:$AC,5,0)</f>
        <v>A</v>
      </c>
      <c r="I26" s="11">
        <f>VLOOKUP($B26,Summary!$A:$AC,6,0)/24/3600</f>
        <v>0.002719907407</v>
      </c>
      <c r="J26" s="9" t="str">
        <f>VLOOKUP($B26,Summary!$A:$AC,7,0)</f>
        <v>D</v>
      </c>
      <c r="K26" s="11">
        <f>VLOOKUP($B26,Summary!$A:$AC,8,0)/24/3600</f>
        <v>0.004953703704</v>
      </c>
      <c r="L26" s="9" t="str">
        <f>VLOOKUP($B26,Summary!$A:$AC,9,0)</f>
        <v>A</v>
      </c>
      <c r="M26" s="11">
        <f>VLOOKUP($B26,Summary!$A:$AC,10,0)/24/3600</f>
        <v>0.00255787037</v>
      </c>
      <c r="N26" s="9" t="str">
        <f>VLOOKUP($B26,Summary!$A:$AC,11,0)</f>
        <v/>
      </c>
      <c r="O26" s="11">
        <f>VLOOKUP($B26,Summary!$A:$AC,12,0)/24/3600</f>
        <v>0.00193287037</v>
      </c>
      <c r="P26" s="9" t="str">
        <f>VLOOKUP($B26,Summary!$A:$AC,13,0)</f>
        <v/>
      </c>
      <c r="Q26" s="11">
        <f>VLOOKUP($B26,Summary!$A:$AC,14,0)/24/3600</f>
        <v>0.004490740741</v>
      </c>
      <c r="R26" s="9" t="str">
        <f>VLOOKUP($B26,Summary!$A:$AC,15,0)</f>
        <v/>
      </c>
      <c r="S26" s="11">
        <f>VLOOKUP($B26,Summary!$A:$AC,16,0)/24/3600</f>
        <v>0.00244212963</v>
      </c>
      <c r="T26" s="9" t="str">
        <f>VLOOKUP($B26,Summary!$A:$AC,17,0)</f>
        <v/>
      </c>
      <c r="U26" s="11">
        <f>VLOOKUP($B26,Summary!$A:$AC,18,0)/24/3600</f>
        <v>0.002569444444</v>
      </c>
      <c r="V26" s="9" t="str">
        <f>VLOOKUP($B26,Summary!$A:$AC,19,0)</f>
        <v/>
      </c>
      <c r="W26" s="11">
        <f>VLOOKUP($B26,Summary!$A:$AC,20,0)/24/3600</f>
        <v>0.004918981481</v>
      </c>
      <c r="X26" s="9" t="str">
        <f>VLOOKUP($B26,Summary!$A:$AC,21,0)</f>
        <v/>
      </c>
      <c r="Y26" s="11">
        <f>VLOOKUP($B26,Summary!$A:$AC,22,0)/24/3600</f>
        <v>0</v>
      </c>
      <c r="Z26" s="9" t="str">
        <f>VLOOKUP($B26,Summary!$A:$AC,23,0)</f>
        <v/>
      </c>
      <c r="AA26" s="11">
        <f>VLOOKUP($B26,Summary!$A:$AC,24,0)/24/3600</f>
        <v>0.002673611111</v>
      </c>
      <c r="AB26" s="9" t="str">
        <f>VLOOKUP($B26,Summary!$A:$AC,25,0)</f>
        <v/>
      </c>
      <c r="AC26" s="11">
        <f>VLOOKUP($B26,Summary!$A:$AC,26,0)/24/3600</f>
        <v>0.00443287037</v>
      </c>
      <c r="AD26" s="9" t="str">
        <f>VLOOKUP($B26,Summary!$A:$AC,27,0)</f>
        <v/>
      </c>
      <c r="AE26" s="12">
        <f>VLOOKUP($B26,Summary!$A:$AC,28,0)/24/3600</f>
        <v>0.0365755</v>
      </c>
    </row>
    <row r="27" ht="14.25" customHeight="1">
      <c r="A27" s="13">
        <v>26.0</v>
      </c>
      <c r="B27" s="13">
        <f>MATCH(A27,Summary!$B:$B,0)-1</f>
        <v>45</v>
      </c>
      <c r="C27" s="5" t="str">
        <f>VLOOKUP($B27,'Entry list'!$A:$K,2,0)</f>
        <v>Hodgson/Campbell</v>
      </c>
      <c r="D27" s="5" t="str">
        <f>VLOOKUP($B27,'Entry list'!$A:$K,'Entry list'!C$1,0)</f>
        <v>Satria</v>
      </c>
      <c r="E27" s="13" t="str">
        <f>VLOOKUP($B27,'Entry list'!$A:$K,'Entry list'!G$1,0)</f>
        <v>MN</v>
      </c>
      <c r="F27" s="14">
        <f>VLOOKUP(B27,Summary!A:C,3,0)</f>
        <v>5</v>
      </c>
      <c r="G27" s="15">
        <f>VLOOKUP($B27,Summary!$A:$AC,4,0)/24/3600</f>
        <v>0.003287037037</v>
      </c>
      <c r="H27" s="5" t="str">
        <f>VLOOKUP($B27,Summary!$A:$AC,5,0)</f>
        <v>A</v>
      </c>
      <c r="I27" s="15">
        <f>VLOOKUP($B27,Summary!$A:$AC,6,0)/24/3600</f>
        <v>0.002222222222</v>
      </c>
      <c r="J27" s="5" t="str">
        <f>VLOOKUP($B27,Summary!$A:$AC,7,0)</f>
        <v/>
      </c>
      <c r="K27" s="15">
        <f>VLOOKUP($B27,Summary!$A:$AC,8,0)/24/3600</f>
        <v>0.004803240741</v>
      </c>
      <c r="L27" s="5" t="str">
        <f>VLOOKUP($B27,Summary!$A:$AC,9,0)</f>
        <v/>
      </c>
      <c r="M27" s="15">
        <f>VLOOKUP($B27,Summary!$A:$AC,10,0)/24/3600</f>
        <v>0.002638888889</v>
      </c>
      <c r="N27" s="5" t="str">
        <f>VLOOKUP($B27,Summary!$A:$AC,11,0)</f>
        <v/>
      </c>
      <c r="O27" s="15">
        <f>VLOOKUP($B27,Summary!$A:$AC,12,0)/24/3600</f>
        <v>0.001956018519</v>
      </c>
      <c r="P27" s="5" t="str">
        <f>VLOOKUP($B27,Summary!$A:$AC,13,0)</f>
        <v/>
      </c>
      <c r="Q27" s="15">
        <f>VLOOKUP($B27,Summary!$A:$AC,14,0)/24/3600</f>
        <v>0.004594907407</v>
      </c>
      <c r="R27" s="5" t="str">
        <f>VLOOKUP($B27,Summary!$A:$AC,15,0)</f>
        <v/>
      </c>
      <c r="S27" s="15">
        <f>VLOOKUP($B27,Summary!$A:$AC,16,0)/24/3600</f>
        <v>0.0025</v>
      </c>
      <c r="T27" s="5" t="str">
        <f>VLOOKUP($B27,Summary!$A:$AC,17,0)</f>
        <v/>
      </c>
      <c r="U27" s="15">
        <f>VLOOKUP($B27,Summary!$A:$AC,18,0)/24/3600</f>
        <v>0.002604166667</v>
      </c>
      <c r="V27" s="5" t="str">
        <f>VLOOKUP($B27,Summary!$A:$AC,19,0)</f>
        <v/>
      </c>
      <c r="W27" s="15">
        <f>VLOOKUP($B27,Summary!$A:$AC,20,0)/24/3600</f>
        <v>0.004791666667</v>
      </c>
      <c r="X27" s="5" t="str">
        <f>VLOOKUP($B27,Summary!$A:$AC,21,0)</f>
        <v/>
      </c>
      <c r="Y27" s="15">
        <f>VLOOKUP($B27,Summary!$A:$AC,22,0)/24/3600</f>
        <v>0</v>
      </c>
      <c r="Z27" s="5" t="str">
        <f>VLOOKUP($B27,Summary!$A:$AC,23,0)</f>
        <v/>
      </c>
      <c r="AA27" s="15">
        <f>VLOOKUP($B27,Summary!$A:$AC,24,0)/24/3600</f>
        <v>0.002511574074</v>
      </c>
      <c r="AB27" s="5" t="str">
        <f>VLOOKUP($B27,Summary!$A:$AC,25,0)</f>
        <v/>
      </c>
      <c r="AC27" s="15">
        <f>VLOOKUP($B27,Summary!$A:$AC,26,0)/24/3600</f>
        <v>0.004722222222</v>
      </c>
      <c r="AD27" s="5" t="str">
        <f>VLOOKUP($B27,Summary!$A:$AC,27,0)</f>
        <v/>
      </c>
      <c r="AE27" s="16">
        <f>VLOOKUP($B27,Summary!$A:$AC,28,0)/24/3600</f>
        <v>0.03663338542</v>
      </c>
    </row>
    <row r="28" ht="14.25" customHeight="1">
      <c r="A28" s="8">
        <v>27.0</v>
      </c>
      <c r="B28" s="8">
        <f>MATCH(A28,Summary!$B:$B,0)-1</f>
        <v>49</v>
      </c>
      <c r="C28" s="9" t="str">
        <f>VLOOKUP($B28,'Entry list'!$A:$K,2,0)</f>
        <v>Raine/Iveson</v>
      </c>
      <c r="D28" s="9" t="str">
        <f>VLOOKUP($B28,'Entry list'!$A:$K,'Entry list'!C$1,0)</f>
        <v>KA Sport</v>
      </c>
      <c r="E28" s="8" t="str">
        <f>VLOOKUP($B28,'Entry list'!$A:$K,'Entry list'!G$1,0)</f>
        <v>MN</v>
      </c>
      <c r="F28" s="10">
        <f>VLOOKUP(B28,Summary!A:C,3,0)</f>
        <v>6</v>
      </c>
      <c r="G28" s="11">
        <f>VLOOKUP($B28,Summary!$A:$AC,4,0)/24/3600</f>
        <v>0.002916666667</v>
      </c>
      <c r="H28" s="9" t="str">
        <f>VLOOKUP($B28,Summary!$A:$AC,5,0)</f>
        <v/>
      </c>
      <c r="I28" s="11">
        <f>VLOOKUP($B28,Summary!$A:$AC,6,0)/24/3600</f>
        <v>0.002430555556</v>
      </c>
      <c r="J28" s="9" t="str">
        <f>VLOOKUP($B28,Summary!$A:$AC,7,0)</f>
        <v>A</v>
      </c>
      <c r="K28" s="11">
        <f>VLOOKUP($B28,Summary!$A:$AC,8,0)/24/3600</f>
        <v>0.005092592593</v>
      </c>
      <c r="L28" s="9" t="str">
        <f>VLOOKUP($B28,Summary!$A:$AC,9,0)</f>
        <v/>
      </c>
      <c r="M28" s="11">
        <f>VLOOKUP($B28,Summary!$A:$AC,10,0)/24/3600</f>
        <v>0.002638888889</v>
      </c>
      <c r="N28" s="9" t="str">
        <f>VLOOKUP($B28,Summary!$A:$AC,11,0)</f>
        <v/>
      </c>
      <c r="O28" s="11">
        <f>VLOOKUP($B28,Summary!$A:$AC,12,0)/24/3600</f>
        <v>0.002060185185</v>
      </c>
      <c r="P28" s="9" t="str">
        <f>VLOOKUP($B28,Summary!$A:$AC,13,0)</f>
        <v/>
      </c>
      <c r="Q28" s="11">
        <f>VLOOKUP($B28,Summary!$A:$AC,14,0)/24/3600</f>
        <v>0.004548611111</v>
      </c>
      <c r="R28" s="9" t="str">
        <f>VLOOKUP($B28,Summary!$A:$AC,15,0)</f>
        <v/>
      </c>
      <c r="S28" s="11">
        <f>VLOOKUP($B28,Summary!$A:$AC,16,0)/24/3600</f>
        <v>0.002291666667</v>
      </c>
      <c r="T28" s="9" t="str">
        <f>VLOOKUP($B28,Summary!$A:$AC,17,0)</f>
        <v/>
      </c>
      <c r="U28" s="11">
        <f>VLOOKUP($B28,Summary!$A:$AC,18,0)/24/3600</f>
        <v>0.002592592593</v>
      </c>
      <c r="V28" s="9" t="str">
        <f>VLOOKUP($B28,Summary!$A:$AC,19,0)</f>
        <v/>
      </c>
      <c r="W28" s="11">
        <f>VLOOKUP($B28,Summary!$A:$AC,20,0)/24/3600</f>
        <v>0.005162037037</v>
      </c>
      <c r="X28" s="9" t="str">
        <f>VLOOKUP($B28,Summary!$A:$AC,21,0)</f>
        <v/>
      </c>
      <c r="Y28" s="11">
        <f>VLOOKUP($B28,Summary!$A:$AC,22,0)/24/3600</f>
        <v>0</v>
      </c>
      <c r="Z28" s="9" t="str">
        <f>VLOOKUP($B28,Summary!$A:$AC,23,0)</f>
        <v/>
      </c>
      <c r="AA28" s="11">
        <f>VLOOKUP($B28,Summary!$A:$AC,24,0)/24/3600</f>
        <v>0.002650462963</v>
      </c>
      <c r="AB28" s="9" t="str">
        <f>VLOOKUP($B28,Summary!$A:$AC,25,0)</f>
        <v/>
      </c>
      <c r="AC28" s="11">
        <f>VLOOKUP($B28,Summary!$A:$AC,26,0)/24/3600</f>
        <v>0.004652777778</v>
      </c>
      <c r="AD28" s="9" t="str">
        <f>VLOOKUP($B28,Summary!$A:$AC,27,0)</f>
        <v/>
      </c>
      <c r="AE28" s="12">
        <f>VLOOKUP($B28,Summary!$A:$AC,28,0)/24/3600</f>
        <v>0.0370383669</v>
      </c>
    </row>
    <row r="29" ht="14.25" customHeight="1">
      <c r="A29" s="13">
        <v>28.0</v>
      </c>
      <c r="B29" s="13">
        <f>MATCH(A29,Summary!$B:$B,0)-1</f>
        <v>21</v>
      </c>
      <c r="C29" s="5" t="str">
        <f>VLOOKUP($B29,'Entry list'!$A:$K,2,0)</f>
        <v>Johnson/Butler</v>
      </c>
      <c r="D29" s="5" t="str">
        <f>VLOOKUP($B29,'Entry list'!$A:$K,'Entry list'!C$1,0)</f>
        <v>Corolla</v>
      </c>
      <c r="E29" s="13" t="str">
        <f>VLOOKUP($B29,'Entry list'!$A:$K,'Entry list'!G$1,0)</f>
        <v>ME</v>
      </c>
      <c r="F29" s="14">
        <f>VLOOKUP(B29,Summary!A:C,3,0)</f>
        <v>15</v>
      </c>
      <c r="G29" s="15">
        <f>VLOOKUP($B29,Summary!$A:$AC,4,0)/24/3600</f>
        <v>0.003263888889</v>
      </c>
      <c r="H29" s="5" t="str">
        <f>VLOOKUP($B29,Summary!$A:$AC,5,0)</f>
        <v>AA</v>
      </c>
      <c r="I29" s="15">
        <f>VLOOKUP($B29,Summary!$A:$AC,6,0)/24/3600</f>
        <v>0.002164351852</v>
      </c>
      <c r="J29" s="5" t="str">
        <f>VLOOKUP($B29,Summary!$A:$AC,7,0)</f>
        <v/>
      </c>
      <c r="K29" s="15">
        <f>VLOOKUP($B29,Summary!$A:$AC,8,0)/24/3600</f>
        <v>0.005104166667</v>
      </c>
      <c r="L29" s="5" t="str">
        <f>VLOOKUP($B29,Summary!$A:$AC,9,0)</f>
        <v/>
      </c>
      <c r="M29" s="15">
        <f>VLOOKUP($B29,Summary!$A:$AC,10,0)/24/3600</f>
        <v>0.0028125</v>
      </c>
      <c r="N29" s="5" t="str">
        <f>VLOOKUP($B29,Summary!$A:$AC,11,0)</f>
        <v/>
      </c>
      <c r="O29" s="15">
        <f>VLOOKUP($B29,Summary!$A:$AC,12,0)/24/3600</f>
        <v>0.001979166667</v>
      </c>
      <c r="P29" s="5" t="str">
        <f>VLOOKUP($B29,Summary!$A:$AC,13,0)</f>
        <v/>
      </c>
      <c r="Q29" s="15">
        <f>VLOOKUP($B29,Summary!$A:$AC,14,0)/24/3600</f>
        <v>0.004641203704</v>
      </c>
      <c r="R29" s="5" t="str">
        <f>VLOOKUP($B29,Summary!$A:$AC,15,0)</f>
        <v/>
      </c>
      <c r="S29" s="15">
        <f>VLOOKUP($B29,Summary!$A:$AC,16,0)/24/3600</f>
        <v>0.002384259259</v>
      </c>
      <c r="T29" s="5" t="str">
        <f>VLOOKUP($B29,Summary!$A:$AC,17,0)</f>
        <v/>
      </c>
      <c r="U29" s="15">
        <f>VLOOKUP($B29,Summary!$A:$AC,18,0)/24/3600</f>
        <v>0.002650462963</v>
      </c>
      <c r="V29" s="5" t="str">
        <f>VLOOKUP($B29,Summary!$A:$AC,19,0)</f>
        <v/>
      </c>
      <c r="W29" s="15">
        <f>VLOOKUP($B29,Summary!$A:$AC,20,0)/24/3600</f>
        <v>0.004930555556</v>
      </c>
      <c r="X29" s="5" t="str">
        <f>VLOOKUP($B29,Summary!$A:$AC,21,0)</f>
        <v/>
      </c>
      <c r="Y29" s="15">
        <f>VLOOKUP($B29,Summary!$A:$AC,22,0)/24/3600</f>
        <v>0</v>
      </c>
      <c r="Z29" s="5" t="str">
        <f>VLOOKUP($B29,Summary!$A:$AC,23,0)</f>
        <v/>
      </c>
      <c r="AA29" s="15">
        <f>VLOOKUP($B29,Summary!$A:$AC,24,0)/24/3600</f>
        <v>0.002662037037</v>
      </c>
      <c r="AB29" s="5" t="str">
        <f>VLOOKUP($B29,Summary!$A:$AC,25,0)</f>
        <v/>
      </c>
      <c r="AC29" s="15">
        <f>VLOOKUP($B29,Summary!$A:$AC,26,0)/24/3600</f>
        <v>0.004722222222</v>
      </c>
      <c r="AD29" s="5" t="str">
        <f>VLOOKUP($B29,Summary!$A:$AC,27,0)</f>
        <v/>
      </c>
      <c r="AE29" s="16">
        <f>VLOOKUP($B29,Summary!$A:$AC,28,0)/24/3600</f>
        <v>0.03731622801</v>
      </c>
    </row>
    <row r="30" ht="14.25" customHeight="1">
      <c r="A30" s="8">
        <v>29.0</v>
      </c>
      <c r="B30" s="8">
        <f>MATCH(A30,Summary!$B:$B,0)-1</f>
        <v>44</v>
      </c>
      <c r="C30" s="9" t="str">
        <f>VLOOKUP($B30,'Entry list'!$A:$K,2,0)</f>
        <v>Mole/Lowrie</v>
      </c>
      <c r="D30" s="9" t="str">
        <f>VLOOKUP($B30,'Entry list'!$A:$K,'Entry list'!C$1,0)</f>
        <v>Chevette</v>
      </c>
      <c r="E30" s="8" t="str">
        <f>VLOOKUP($B30,'Entry list'!$A:$K,'Entry list'!G$1,0)</f>
        <v>HN</v>
      </c>
      <c r="F30" s="10">
        <f>VLOOKUP(B30,Summary!A:C,3,0)</f>
        <v>3</v>
      </c>
      <c r="G30" s="11">
        <f>VLOOKUP($B30,Summary!$A:$AC,4,0)/24/3600</f>
        <v>0.002951388889</v>
      </c>
      <c r="H30" s="9" t="str">
        <f>VLOOKUP($B30,Summary!$A:$AC,5,0)</f>
        <v/>
      </c>
      <c r="I30" s="11">
        <f>VLOOKUP($B30,Summary!$A:$AC,6,0)/24/3600</f>
        <v>0.002314814815</v>
      </c>
      <c r="J30" s="9" t="str">
        <f>VLOOKUP($B30,Summary!$A:$AC,7,0)</f>
        <v/>
      </c>
      <c r="K30" s="11">
        <f>VLOOKUP($B30,Summary!$A:$AC,8,0)/24/3600</f>
        <v>0.004907407407</v>
      </c>
      <c r="L30" s="9" t="str">
        <f>VLOOKUP($B30,Summary!$A:$AC,9,0)</f>
        <v/>
      </c>
      <c r="M30" s="11">
        <f>VLOOKUP($B30,Summary!$A:$AC,10,0)/24/3600</f>
        <v>0.002685185185</v>
      </c>
      <c r="N30" s="9" t="str">
        <f>VLOOKUP($B30,Summary!$A:$AC,11,0)</f>
        <v/>
      </c>
      <c r="O30" s="11">
        <f>VLOOKUP($B30,Summary!$A:$AC,12,0)/24/3600</f>
        <v>0.002002314815</v>
      </c>
      <c r="P30" s="9" t="str">
        <f>VLOOKUP($B30,Summary!$A:$AC,13,0)</f>
        <v/>
      </c>
      <c r="Q30" s="11">
        <f>VLOOKUP($B30,Summary!$A:$AC,14,0)/24/3600</f>
        <v>0.004675925926</v>
      </c>
      <c r="R30" s="9" t="str">
        <f>VLOOKUP($B30,Summary!$A:$AC,15,0)</f>
        <v/>
      </c>
      <c r="S30" s="11">
        <f>VLOOKUP($B30,Summary!$A:$AC,16,0)/24/3600</f>
        <v>0.002418981481</v>
      </c>
      <c r="T30" s="9" t="str">
        <f>VLOOKUP($B30,Summary!$A:$AC,17,0)</f>
        <v/>
      </c>
      <c r="U30" s="11">
        <f>VLOOKUP($B30,Summary!$A:$AC,18,0)/24/3600</f>
        <v>0.001979166667</v>
      </c>
      <c r="V30" s="9" t="str">
        <f>VLOOKUP($B30,Summary!$A:$AC,19,0)</f>
        <v/>
      </c>
      <c r="W30" s="11">
        <f>VLOOKUP($B30,Summary!$A:$AC,20,0)/24/3600</f>
        <v>0.004837962963</v>
      </c>
      <c r="X30" s="9" t="str">
        <f>VLOOKUP($B30,Summary!$A:$AC,21,0)</f>
        <v/>
      </c>
      <c r="Y30" s="11">
        <f>VLOOKUP($B30,Summary!$A:$AC,22,0)/24/3600</f>
        <v>0</v>
      </c>
      <c r="Z30" s="9" t="str">
        <f>VLOOKUP($B30,Summary!$A:$AC,23,0)</f>
        <v/>
      </c>
      <c r="AA30" s="11">
        <f>VLOOKUP($B30,Summary!$A:$AC,24,0)/24/3600</f>
        <v>0.004166666667</v>
      </c>
      <c r="AB30" s="9" t="str">
        <f>VLOOKUP($B30,Summary!$A:$AC,25,0)</f>
        <v>E</v>
      </c>
      <c r="AC30" s="11">
        <f>VLOOKUP($B30,Summary!$A:$AC,26,0)/24/3600</f>
        <v>0.004479166667</v>
      </c>
      <c r="AD30" s="9" t="str">
        <f>VLOOKUP($B30,Summary!$A:$AC,27,0)</f>
        <v/>
      </c>
      <c r="AE30" s="12">
        <f>VLOOKUP($B30,Summary!$A:$AC,28,0)/24/3600</f>
        <v>0.03742007407</v>
      </c>
    </row>
    <row r="31" ht="14.25" customHeight="1">
      <c r="A31" s="13">
        <v>30.0</v>
      </c>
      <c r="B31" s="13">
        <f>MATCH(A31,Summary!$B:$B,0)-1</f>
        <v>28</v>
      </c>
      <c r="C31" s="5" t="str">
        <f>VLOOKUP($B31,'Entry list'!$A:$K,2,0)</f>
        <v>Bateman/Bateman</v>
      </c>
      <c r="D31" s="5" t="str">
        <f>VLOOKUP($B31,'Entry list'!$A:$K,'Entry list'!C$1,0)</f>
        <v>205Gti</v>
      </c>
      <c r="E31" s="13" t="str">
        <f>VLOOKUP($B31,'Entry list'!$A:$K,'Entry list'!G$1,0)</f>
        <v>HE</v>
      </c>
      <c r="F31" s="14">
        <f>VLOOKUP(B31,Summary!A:C,3,0)</f>
        <v>4</v>
      </c>
      <c r="G31" s="15">
        <f>VLOOKUP($B31,Summary!$A:$AC,4,0)/24/3600</f>
        <v>0.002800925926</v>
      </c>
      <c r="H31" s="5" t="str">
        <f>VLOOKUP($B31,Summary!$A:$AC,5,0)</f>
        <v/>
      </c>
      <c r="I31" s="15">
        <f>VLOOKUP($B31,Summary!$A:$AC,6,0)/24/3600</f>
        <v>0.002337962963</v>
      </c>
      <c r="J31" s="5" t="str">
        <f>VLOOKUP($B31,Summary!$A:$AC,7,0)</f>
        <v/>
      </c>
      <c r="K31" s="15">
        <f>VLOOKUP($B31,Summary!$A:$AC,8,0)/24/3600</f>
        <v>0.004976851852</v>
      </c>
      <c r="L31" s="5" t="str">
        <f>VLOOKUP($B31,Summary!$A:$AC,9,0)</f>
        <v/>
      </c>
      <c r="M31" s="15">
        <f>VLOOKUP($B31,Summary!$A:$AC,10,0)/24/3600</f>
        <v>0.002789351852</v>
      </c>
      <c r="N31" s="5" t="str">
        <f>VLOOKUP($B31,Summary!$A:$AC,11,0)</f>
        <v>A</v>
      </c>
      <c r="O31" s="15">
        <f>VLOOKUP($B31,Summary!$A:$AC,12,0)/24/3600</f>
        <v>0.001967592593</v>
      </c>
      <c r="P31" s="5" t="str">
        <f>VLOOKUP($B31,Summary!$A:$AC,13,0)</f>
        <v/>
      </c>
      <c r="Q31" s="15">
        <f>VLOOKUP($B31,Summary!$A:$AC,14,0)/24/3600</f>
        <v>0.004872685185</v>
      </c>
      <c r="R31" s="5" t="str">
        <f>VLOOKUP($B31,Summary!$A:$AC,15,0)</f>
        <v>A</v>
      </c>
      <c r="S31" s="15">
        <f>VLOOKUP($B31,Summary!$A:$AC,16,0)/24/3600</f>
        <v>0.002395833333</v>
      </c>
      <c r="T31" s="5" t="str">
        <f>VLOOKUP($B31,Summary!$A:$AC,17,0)</f>
        <v/>
      </c>
      <c r="U31" s="15">
        <f>VLOOKUP($B31,Summary!$A:$AC,18,0)/24/3600</f>
        <v>0.002673611111</v>
      </c>
      <c r="V31" s="5" t="str">
        <f>VLOOKUP($B31,Summary!$A:$AC,19,0)</f>
        <v/>
      </c>
      <c r="W31" s="15">
        <f>VLOOKUP($B31,Summary!$A:$AC,20,0)/24/3600</f>
        <v>0.005092592593</v>
      </c>
      <c r="X31" s="5" t="str">
        <f>VLOOKUP($B31,Summary!$A:$AC,21,0)</f>
        <v/>
      </c>
      <c r="Y31" s="15">
        <f>VLOOKUP($B31,Summary!$A:$AC,22,0)/24/3600</f>
        <v>0</v>
      </c>
      <c r="Z31" s="5" t="str">
        <f>VLOOKUP($B31,Summary!$A:$AC,23,0)</f>
        <v/>
      </c>
      <c r="AA31" s="15">
        <f>VLOOKUP($B31,Summary!$A:$AC,24,0)/24/3600</f>
        <v>0.002696759259</v>
      </c>
      <c r="AB31" s="5" t="str">
        <f>VLOOKUP($B31,Summary!$A:$AC,25,0)</f>
        <v/>
      </c>
      <c r="AC31" s="15">
        <f>VLOOKUP($B31,Summary!$A:$AC,26,0)/24/3600</f>
        <v>0.004849537037</v>
      </c>
      <c r="AD31" s="5" t="str">
        <f>VLOOKUP($B31,Summary!$A:$AC,27,0)</f>
        <v/>
      </c>
      <c r="AE31" s="16">
        <f>VLOOKUP($B31,Summary!$A:$AC,28,0)/24/3600</f>
        <v>0.03745477778</v>
      </c>
    </row>
    <row r="32" ht="14.25" customHeight="1">
      <c r="A32" s="8">
        <v>31.0</v>
      </c>
      <c r="B32" s="8">
        <f>MATCH(A32,Summary!$B:$B,0)-1</f>
        <v>14</v>
      </c>
      <c r="C32" s="9" t="str">
        <f>VLOOKUP($B32,'Entry list'!$A:$K,2,0)</f>
        <v>Sedgwick/Ralph</v>
      </c>
      <c r="D32" s="9">
        <f>VLOOKUP($B32,'Entry list'!$A:$K,'Entry list'!C$1,0)</f>
        <v>106</v>
      </c>
      <c r="E32" s="8" t="str">
        <f>VLOOKUP($B32,'Entry list'!$A:$K,'Entry list'!G$1,0)</f>
        <v>ME</v>
      </c>
      <c r="F32" s="10">
        <f>VLOOKUP(B32,Summary!A:C,3,0)</f>
        <v>16</v>
      </c>
      <c r="G32" s="11">
        <f>VLOOKUP($B32,Summary!$A:$AC,4,0)/24/3600</f>
        <v>0.002743055556</v>
      </c>
      <c r="H32" s="9" t="str">
        <f>VLOOKUP($B32,Summary!$A:$AC,5,0)</f>
        <v/>
      </c>
      <c r="I32" s="11">
        <f>VLOOKUP($B32,Summary!$A:$AC,6,0)/24/3600</f>
        <v>0.002233796296</v>
      </c>
      <c r="J32" s="9" t="str">
        <f>VLOOKUP($B32,Summary!$A:$AC,7,0)</f>
        <v/>
      </c>
      <c r="K32" s="11">
        <f>VLOOKUP($B32,Summary!$A:$AC,8,0)/24/3600</f>
        <v>0.006944444444</v>
      </c>
      <c r="L32" s="9" t="str">
        <f>VLOOKUP($B32,Summary!$A:$AC,9,0)</f>
        <v>E</v>
      </c>
      <c r="M32" s="11">
        <f>VLOOKUP($B32,Summary!$A:$AC,10,0)/24/3600</f>
        <v>0.002488425926</v>
      </c>
      <c r="N32" s="9" t="str">
        <f>VLOOKUP($B32,Summary!$A:$AC,11,0)</f>
        <v/>
      </c>
      <c r="O32" s="11">
        <f>VLOOKUP($B32,Summary!$A:$AC,12,0)/24/3600</f>
        <v>0.001944444444</v>
      </c>
      <c r="P32" s="9" t="str">
        <f>VLOOKUP($B32,Summary!$A:$AC,13,0)</f>
        <v/>
      </c>
      <c r="Q32" s="11">
        <f>VLOOKUP($B32,Summary!$A:$AC,14,0)/24/3600</f>
        <v>0.004513888889</v>
      </c>
      <c r="R32" s="9" t="str">
        <f>VLOOKUP($B32,Summary!$A:$AC,15,0)</f>
        <v/>
      </c>
      <c r="S32" s="11">
        <f>VLOOKUP($B32,Summary!$A:$AC,16,0)/24/3600</f>
        <v>0.002916666667</v>
      </c>
      <c r="T32" s="9" t="str">
        <f>VLOOKUP($B32,Summary!$A:$AC,17,0)</f>
        <v>D</v>
      </c>
      <c r="U32" s="11">
        <f>VLOOKUP($B32,Summary!$A:$AC,18,0)/24/3600</f>
        <v>0.002569444444</v>
      </c>
      <c r="V32" s="9" t="str">
        <f>VLOOKUP($B32,Summary!$A:$AC,19,0)</f>
        <v/>
      </c>
      <c r="W32" s="11">
        <f>VLOOKUP($B32,Summary!$A:$AC,20,0)/24/3600</f>
        <v>0.004490740741</v>
      </c>
      <c r="X32" s="9" t="str">
        <f>VLOOKUP($B32,Summary!$A:$AC,21,0)</f>
        <v/>
      </c>
      <c r="Y32" s="11">
        <f>VLOOKUP($B32,Summary!$A:$AC,22,0)/24/3600</f>
        <v>0</v>
      </c>
      <c r="Z32" s="9" t="str">
        <f>VLOOKUP($B32,Summary!$A:$AC,23,0)</f>
        <v/>
      </c>
      <c r="AA32" s="11">
        <f>VLOOKUP($B32,Summary!$A:$AC,24,0)/24/3600</f>
        <v>0.00255787037</v>
      </c>
      <c r="AB32" s="9" t="str">
        <f>VLOOKUP($B32,Summary!$A:$AC,25,0)</f>
        <v/>
      </c>
      <c r="AC32" s="11">
        <f>VLOOKUP($B32,Summary!$A:$AC,26,0)/24/3600</f>
        <v>0.004178240741</v>
      </c>
      <c r="AD32" s="9" t="str">
        <f>VLOOKUP($B32,Summary!$A:$AC,27,0)</f>
        <v/>
      </c>
      <c r="AE32" s="12">
        <f>VLOOKUP($B32,Summary!$A:$AC,28,0)/24/3600</f>
        <v>0.03758219213</v>
      </c>
    </row>
    <row r="33" ht="14.25" customHeight="1">
      <c r="A33" s="13">
        <v>32.0</v>
      </c>
      <c r="B33" s="13">
        <f>MATCH(A33,Summary!$B:$B,0)-1</f>
        <v>24</v>
      </c>
      <c r="C33" s="5" t="str">
        <f>VLOOKUP($B33,'Entry list'!$A:$K,2,0)</f>
        <v>Stephenson/Taylor</v>
      </c>
      <c r="D33" s="5" t="str">
        <f>VLOOKUP($B33,'Entry list'!$A:$K,'Entry list'!C$1,0)</f>
        <v>Fiesta ST</v>
      </c>
      <c r="E33" s="13" t="str">
        <f>VLOOKUP($B33,'Entry list'!$A:$K,'Entry list'!G$1,0)</f>
        <v>ME</v>
      </c>
      <c r="F33" s="14">
        <f>VLOOKUP(B33,Summary!A:C,3,0)</f>
        <v>17</v>
      </c>
      <c r="G33" s="15">
        <f>VLOOKUP($B33,Summary!$A:$AC,4,0)/24/3600</f>
        <v>0.002835648148</v>
      </c>
      <c r="H33" s="5" t="str">
        <f>VLOOKUP($B33,Summary!$A:$AC,5,0)</f>
        <v>A</v>
      </c>
      <c r="I33" s="15">
        <f>VLOOKUP($B33,Summary!$A:$AC,6,0)/24/3600</f>
        <v>0.002175925926</v>
      </c>
      <c r="J33" s="5" t="str">
        <f>VLOOKUP($B33,Summary!$A:$AC,7,0)</f>
        <v/>
      </c>
      <c r="K33" s="15">
        <f>VLOOKUP($B33,Summary!$A:$AC,8,0)/24/3600</f>
        <v>0.006944444444</v>
      </c>
      <c r="L33" s="5" t="str">
        <f>VLOOKUP($B33,Summary!$A:$AC,9,0)</f>
        <v>AE</v>
      </c>
      <c r="M33" s="15">
        <f>VLOOKUP($B33,Summary!$A:$AC,10,0)/24/3600</f>
        <v>0.002604166667</v>
      </c>
      <c r="N33" s="5" t="str">
        <f>VLOOKUP($B33,Summary!$A:$AC,11,0)</f>
        <v/>
      </c>
      <c r="O33" s="15">
        <f>VLOOKUP($B33,Summary!$A:$AC,12,0)/24/3600</f>
        <v>0.001990740741</v>
      </c>
      <c r="P33" s="5" t="str">
        <f>VLOOKUP($B33,Summary!$A:$AC,13,0)</f>
        <v>A</v>
      </c>
      <c r="Q33" s="15">
        <f>VLOOKUP($B33,Summary!$A:$AC,14,0)/24/3600</f>
        <v>0.004421296296</v>
      </c>
      <c r="R33" s="5" t="str">
        <f>VLOOKUP($B33,Summary!$A:$AC,15,0)</f>
        <v/>
      </c>
      <c r="S33" s="15">
        <f>VLOOKUP($B33,Summary!$A:$AC,16,0)/24/3600</f>
        <v>0.002256944444</v>
      </c>
      <c r="T33" s="5" t="str">
        <f>VLOOKUP($B33,Summary!$A:$AC,17,0)</f>
        <v/>
      </c>
      <c r="U33" s="15">
        <f>VLOOKUP($B33,Summary!$A:$AC,18,0)/24/3600</f>
        <v>0.002592592593</v>
      </c>
      <c r="V33" s="5" t="str">
        <f>VLOOKUP($B33,Summary!$A:$AC,19,0)</f>
        <v/>
      </c>
      <c r="W33" s="15">
        <f>VLOOKUP($B33,Summary!$A:$AC,20,0)/24/3600</f>
        <v>0.004780092593</v>
      </c>
      <c r="X33" s="5" t="str">
        <f>VLOOKUP($B33,Summary!$A:$AC,21,0)</f>
        <v/>
      </c>
      <c r="Y33" s="15">
        <f>VLOOKUP($B33,Summary!$A:$AC,22,0)/24/3600</f>
        <v>0</v>
      </c>
      <c r="Z33" s="5" t="str">
        <f>VLOOKUP($B33,Summary!$A:$AC,23,0)</f>
        <v/>
      </c>
      <c r="AA33" s="15">
        <f>VLOOKUP($B33,Summary!$A:$AC,24,0)/24/3600</f>
        <v>0.002743055556</v>
      </c>
      <c r="AB33" s="5" t="str">
        <f>VLOOKUP($B33,Summary!$A:$AC,25,0)</f>
        <v>A</v>
      </c>
      <c r="AC33" s="15">
        <f>VLOOKUP($B33,Summary!$A:$AC,26,0)/24/3600</f>
        <v>0.004571759259</v>
      </c>
      <c r="AD33" s="5" t="str">
        <f>VLOOKUP($B33,Summary!$A:$AC,27,0)</f>
        <v/>
      </c>
      <c r="AE33" s="16">
        <f>VLOOKUP($B33,Summary!$A:$AC,28,0)/24/3600</f>
        <v>0.03791808333</v>
      </c>
    </row>
    <row r="34" ht="14.25" customHeight="1">
      <c r="A34" s="8">
        <v>33.0</v>
      </c>
      <c r="B34" s="8">
        <f>MATCH(A34,Summary!$B:$B,0)-1</f>
        <v>34</v>
      </c>
      <c r="C34" s="9" t="str">
        <f>VLOOKUP($B34,'Entry list'!$A:$K,2,0)</f>
        <v>Slater/Walker</v>
      </c>
      <c r="D34" s="9" t="str">
        <f>VLOOKUP($B34,'Entry list'!$A:$K,'Entry list'!C$1,0)</f>
        <v>Volvo 360</v>
      </c>
      <c r="E34" s="8" t="str">
        <f>VLOOKUP($B34,'Entry list'!$A:$K,'Entry list'!G$1,0)</f>
        <v>MN</v>
      </c>
      <c r="F34" s="10">
        <f>VLOOKUP(B34,Summary!A:C,3,0)</f>
        <v>7</v>
      </c>
      <c r="G34" s="11">
        <f>VLOOKUP($B34,Summary!$A:$AC,4,0)/24/3600</f>
        <v>0.002939814815</v>
      </c>
      <c r="H34" s="9" t="str">
        <f>VLOOKUP($B34,Summary!$A:$AC,5,0)</f>
        <v/>
      </c>
      <c r="I34" s="11">
        <f>VLOOKUP($B34,Summary!$A:$AC,6,0)/24/3600</f>
        <v>0.002199074074</v>
      </c>
      <c r="J34" s="9" t="str">
        <f>VLOOKUP($B34,Summary!$A:$AC,7,0)</f>
        <v/>
      </c>
      <c r="K34" s="11">
        <f>VLOOKUP($B34,Summary!$A:$AC,8,0)/24/3600</f>
        <v>0.005081018519</v>
      </c>
      <c r="L34" s="9" t="str">
        <f>VLOOKUP($B34,Summary!$A:$AC,9,0)</f>
        <v>A</v>
      </c>
      <c r="M34" s="11">
        <f>VLOOKUP($B34,Summary!$A:$AC,10,0)/24/3600</f>
        <v>0.002604166667</v>
      </c>
      <c r="N34" s="9" t="str">
        <f>VLOOKUP($B34,Summary!$A:$AC,11,0)</f>
        <v/>
      </c>
      <c r="O34" s="11">
        <f>VLOOKUP($B34,Summary!$A:$AC,12,0)/24/3600</f>
        <v>0.002013888889</v>
      </c>
      <c r="P34" s="9" t="str">
        <f>VLOOKUP($B34,Summary!$A:$AC,13,0)</f>
        <v/>
      </c>
      <c r="Q34" s="11">
        <f>VLOOKUP($B34,Summary!$A:$AC,14,0)/24/3600</f>
        <v>0.004768518519</v>
      </c>
      <c r="R34" s="9" t="str">
        <f>VLOOKUP($B34,Summary!$A:$AC,15,0)</f>
        <v>A</v>
      </c>
      <c r="S34" s="11">
        <f>VLOOKUP($B34,Summary!$A:$AC,16,0)/24/3600</f>
        <v>0.002222222222</v>
      </c>
      <c r="T34" s="9" t="str">
        <f>VLOOKUP($B34,Summary!$A:$AC,17,0)</f>
        <v/>
      </c>
      <c r="U34" s="11">
        <f>VLOOKUP($B34,Summary!$A:$AC,18,0)/24/3600</f>
        <v>0.002696759259</v>
      </c>
      <c r="V34" s="9" t="str">
        <f>VLOOKUP($B34,Summary!$A:$AC,19,0)</f>
        <v/>
      </c>
      <c r="W34" s="11">
        <f>VLOOKUP($B34,Summary!$A:$AC,20,0)/24/3600</f>
        <v>0.004641203704</v>
      </c>
      <c r="X34" s="9" t="str">
        <f>VLOOKUP($B34,Summary!$A:$AC,21,0)</f>
        <v>A</v>
      </c>
      <c r="Y34" s="11">
        <f>VLOOKUP($B34,Summary!$A:$AC,22,0)/24/3600</f>
        <v>0</v>
      </c>
      <c r="Z34" s="9" t="str">
        <f>VLOOKUP($B34,Summary!$A:$AC,23,0)</f>
        <v/>
      </c>
      <c r="AA34" s="11">
        <f>VLOOKUP($B34,Summary!$A:$AC,24,0)/24/3600</f>
        <v>0.004166666667</v>
      </c>
      <c r="AB34" s="9" t="str">
        <f>VLOOKUP($B34,Summary!$A:$AC,25,0)</f>
        <v>E</v>
      </c>
      <c r="AC34" s="11">
        <f>VLOOKUP($B34,Summary!$A:$AC,26,0)/24/3600</f>
        <v>0.004791666667</v>
      </c>
      <c r="AD34" s="9" t="str">
        <f>VLOOKUP($B34,Summary!$A:$AC,27,0)</f>
        <v>A</v>
      </c>
      <c r="AE34" s="12">
        <f>VLOOKUP($B34,Summary!$A:$AC,28,0)/24/3600</f>
        <v>0.03812619676</v>
      </c>
    </row>
    <row r="35" ht="14.25" customHeight="1">
      <c r="A35" s="13">
        <v>34.0</v>
      </c>
      <c r="B35" s="13">
        <f>MATCH(A35,Summary!$B:$B,0)-1</f>
        <v>37</v>
      </c>
      <c r="C35" s="5" t="str">
        <f>VLOOKUP($B35,'Entry list'!$A:$K,2,0)</f>
        <v>Hardy/Blacker</v>
      </c>
      <c r="D35" s="5" t="str">
        <f>VLOOKUP($B35,'Entry list'!$A:$K,'Entry list'!C$1,0)</f>
        <v>Escort Mk1</v>
      </c>
      <c r="E35" s="13" t="str">
        <f>VLOOKUP($B35,'Entry list'!$A:$K,'Entry list'!G$1,0)</f>
        <v>HN</v>
      </c>
      <c r="F35" s="14">
        <f>VLOOKUP(B35,Summary!A:C,3,0)</f>
        <v>4</v>
      </c>
      <c r="G35" s="15">
        <f>VLOOKUP($B35,Summary!$A:$AC,4,0)/24/3600</f>
        <v>0.002962962963</v>
      </c>
      <c r="H35" s="5" t="str">
        <f>VLOOKUP($B35,Summary!$A:$AC,5,0)</f>
        <v>AA</v>
      </c>
      <c r="I35" s="15">
        <f>VLOOKUP($B35,Summary!$A:$AC,6,0)/24/3600</f>
        <v>0.002222222222</v>
      </c>
      <c r="J35" s="5" t="str">
        <f>VLOOKUP($B35,Summary!$A:$AC,7,0)</f>
        <v/>
      </c>
      <c r="K35" s="15">
        <f>VLOOKUP($B35,Summary!$A:$AC,8,0)/24/3600</f>
        <v>0.004895833333</v>
      </c>
      <c r="L35" s="5" t="str">
        <f>VLOOKUP($B35,Summary!$A:$AC,9,0)</f>
        <v/>
      </c>
      <c r="M35" s="15">
        <f>VLOOKUP($B35,Summary!$A:$AC,10,0)/24/3600</f>
        <v>0.002523148148</v>
      </c>
      <c r="N35" s="5" t="str">
        <f>VLOOKUP($B35,Summary!$A:$AC,11,0)</f>
        <v/>
      </c>
      <c r="O35" s="15">
        <f>VLOOKUP($B35,Summary!$A:$AC,12,0)/24/3600</f>
        <v>0.002083333333</v>
      </c>
      <c r="P35" s="5" t="str">
        <f>VLOOKUP($B35,Summary!$A:$AC,13,0)</f>
        <v/>
      </c>
      <c r="Q35" s="15">
        <f>VLOOKUP($B35,Summary!$A:$AC,14,0)/24/3600</f>
        <v>0.004884259259</v>
      </c>
      <c r="R35" s="5" t="str">
        <f>VLOOKUP($B35,Summary!$A:$AC,15,0)</f>
        <v/>
      </c>
      <c r="S35" s="15">
        <f>VLOOKUP($B35,Summary!$A:$AC,16,0)/24/3600</f>
        <v>0.002372685185</v>
      </c>
      <c r="T35" s="5" t="str">
        <f>VLOOKUP($B35,Summary!$A:$AC,17,0)</f>
        <v/>
      </c>
      <c r="U35" s="15">
        <f>VLOOKUP($B35,Summary!$A:$AC,18,0)/24/3600</f>
        <v>0.002789351852</v>
      </c>
      <c r="V35" s="5" t="str">
        <f>VLOOKUP($B35,Summary!$A:$AC,19,0)</f>
        <v/>
      </c>
      <c r="W35" s="15">
        <f>VLOOKUP($B35,Summary!$A:$AC,20,0)/24/3600</f>
        <v>0.005324074074</v>
      </c>
      <c r="X35" s="5" t="str">
        <f>VLOOKUP($B35,Summary!$A:$AC,21,0)</f>
        <v/>
      </c>
      <c r="Y35" s="15">
        <f>VLOOKUP($B35,Summary!$A:$AC,22,0)/24/3600</f>
        <v>0</v>
      </c>
      <c r="Z35" s="5" t="str">
        <f>VLOOKUP($B35,Summary!$A:$AC,23,0)</f>
        <v/>
      </c>
      <c r="AA35" s="15">
        <f>VLOOKUP($B35,Summary!$A:$AC,24,0)/24/3600</f>
        <v>0.002835648148</v>
      </c>
      <c r="AB35" s="5" t="str">
        <f>VLOOKUP($B35,Summary!$A:$AC,25,0)</f>
        <v/>
      </c>
      <c r="AC35" s="15">
        <f>VLOOKUP($B35,Summary!$A:$AC,26,0)/24/3600</f>
        <v>0.00525462963</v>
      </c>
      <c r="AD35" s="5" t="str">
        <f>VLOOKUP($B35,Summary!$A:$AC,27,0)</f>
        <v>A</v>
      </c>
      <c r="AE35" s="16">
        <f>VLOOKUP($B35,Summary!$A:$AC,28,0)/24/3600</f>
        <v>0.03814957986</v>
      </c>
    </row>
    <row r="36" ht="14.25" customHeight="1">
      <c r="A36" s="8">
        <v>35.0</v>
      </c>
      <c r="B36" s="8">
        <f>MATCH(A36,Summary!$B:$B,0)-1</f>
        <v>42</v>
      </c>
      <c r="C36" s="9" t="str">
        <f>VLOOKUP($B36,'Entry list'!$A:$K,2,0)</f>
        <v>Ledbury/Martin</v>
      </c>
      <c r="D36" s="9" t="str">
        <f>VLOOKUP($B36,'Entry list'!$A:$K,'Entry list'!C$1,0)</f>
        <v>C2 GT</v>
      </c>
      <c r="E36" s="8" t="str">
        <f>VLOOKUP($B36,'Entry list'!$A:$K,'Entry list'!G$1,0)</f>
        <v>MN</v>
      </c>
      <c r="F36" s="10">
        <f>VLOOKUP(B36,Summary!A:C,3,0)</f>
        <v>8</v>
      </c>
      <c r="G36" s="11">
        <f>VLOOKUP($B36,Summary!$A:$AC,4,0)/24/3600</f>
        <v>0.003136574074</v>
      </c>
      <c r="H36" s="9" t="str">
        <f>VLOOKUP($B36,Summary!$A:$AC,5,0)</f>
        <v>AA</v>
      </c>
      <c r="I36" s="11">
        <f>VLOOKUP($B36,Summary!$A:$AC,6,0)/24/3600</f>
        <v>0.002152777778</v>
      </c>
      <c r="J36" s="9" t="str">
        <f>VLOOKUP($B36,Summary!$A:$AC,7,0)</f>
        <v/>
      </c>
      <c r="K36" s="11">
        <f>VLOOKUP($B36,Summary!$A:$AC,8,0)/24/3600</f>
        <v>0.005</v>
      </c>
      <c r="L36" s="9" t="str">
        <f>VLOOKUP($B36,Summary!$A:$AC,9,0)</f>
        <v>A</v>
      </c>
      <c r="M36" s="11">
        <f>VLOOKUP($B36,Summary!$A:$AC,10,0)/24/3600</f>
        <v>0.002696759259</v>
      </c>
      <c r="N36" s="9" t="str">
        <f>VLOOKUP($B36,Summary!$A:$AC,11,0)</f>
        <v/>
      </c>
      <c r="O36" s="11">
        <f>VLOOKUP($B36,Summary!$A:$AC,12,0)/24/3600</f>
        <v>0.001979166667</v>
      </c>
      <c r="P36" s="9" t="str">
        <f>VLOOKUP($B36,Summary!$A:$AC,13,0)</f>
        <v/>
      </c>
      <c r="Q36" s="11">
        <f>VLOOKUP($B36,Summary!$A:$AC,14,0)/24/3600</f>
        <v>0.004780092593</v>
      </c>
      <c r="R36" s="9" t="str">
        <f>VLOOKUP($B36,Summary!$A:$AC,15,0)</f>
        <v>A</v>
      </c>
      <c r="S36" s="11">
        <f>VLOOKUP($B36,Summary!$A:$AC,16,0)/24/3600</f>
        <v>0.002430555556</v>
      </c>
      <c r="T36" s="9" t="str">
        <f>VLOOKUP($B36,Summary!$A:$AC,17,0)</f>
        <v/>
      </c>
      <c r="U36" s="11">
        <f>VLOOKUP($B36,Summary!$A:$AC,18,0)/24/3600</f>
        <v>0.00287037037</v>
      </c>
      <c r="V36" s="9" t="str">
        <f>VLOOKUP($B36,Summary!$A:$AC,19,0)</f>
        <v>A</v>
      </c>
      <c r="W36" s="11">
        <f>VLOOKUP($B36,Summary!$A:$AC,20,0)/24/3600</f>
        <v>0.005381944444</v>
      </c>
      <c r="X36" s="9" t="str">
        <f>VLOOKUP($B36,Summary!$A:$AC,21,0)</f>
        <v>A</v>
      </c>
      <c r="Y36" s="11">
        <f>VLOOKUP($B36,Summary!$A:$AC,22,0)/24/3600</f>
        <v>0</v>
      </c>
      <c r="Z36" s="9" t="str">
        <f>VLOOKUP($B36,Summary!$A:$AC,23,0)</f>
        <v/>
      </c>
      <c r="AA36" s="11">
        <f>VLOOKUP($B36,Summary!$A:$AC,24,0)/24/3600</f>
        <v>0.00275462963</v>
      </c>
      <c r="AB36" s="9" t="str">
        <f>VLOOKUP($B36,Summary!$A:$AC,25,0)</f>
        <v/>
      </c>
      <c r="AC36" s="11">
        <f>VLOOKUP($B36,Summary!$A:$AC,26,0)/24/3600</f>
        <v>0.005277777778</v>
      </c>
      <c r="AD36" s="9" t="str">
        <f>VLOOKUP($B36,Summary!$A:$AC,27,0)</f>
        <v>A</v>
      </c>
      <c r="AE36" s="12">
        <f>VLOOKUP($B36,Summary!$A:$AC,28,0)/24/3600</f>
        <v>0.03846208565</v>
      </c>
    </row>
    <row r="37" ht="14.25" customHeight="1">
      <c r="A37" s="13">
        <v>36.0</v>
      </c>
      <c r="B37" s="13">
        <f>MATCH(A37,Summary!$B:$B,0)-1</f>
        <v>39</v>
      </c>
      <c r="C37" s="5" t="str">
        <f>VLOOKUP($B37,'Entry list'!$A:$K,2,0)</f>
        <v>Stewart/Stewart</v>
      </c>
      <c r="D37" s="5" t="str">
        <f>VLOOKUP($B37,'Entry list'!$A:$K,'Entry list'!C$1,0)</f>
        <v>Corsa Sport</v>
      </c>
      <c r="E37" s="13" t="str">
        <f>VLOOKUP($B37,'Entry list'!$A:$K,'Entry list'!G$1,0)</f>
        <v>MN</v>
      </c>
      <c r="F37" s="14">
        <f>VLOOKUP(B37,Summary!A:C,3,0)</f>
        <v>9</v>
      </c>
      <c r="G37" s="15">
        <f>VLOOKUP($B37,Summary!$A:$AC,4,0)/24/3600</f>
        <v>0.00306712963</v>
      </c>
      <c r="H37" s="5" t="str">
        <f>VLOOKUP($B37,Summary!$A:$AC,5,0)</f>
        <v>A</v>
      </c>
      <c r="I37" s="15">
        <f>VLOOKUP($B37,Summary!$A:$AC,6,0)/24/3600</f>
        <v>0.003206018519</v>
      </c>
      <c r="J37" s="5" t="str">
        <f>VLOOKUP($B37,Summary!$A:$AC,7,0)</f>
        <v>AD</v>
      </c>
      <c r="K37" s="15">
        <f>VLOOKUP($B37,Summary!$A:$AC,8,0)/24/3600</f>
        <v>0.005046296296</v>
      </c>
      <c r="L37" s="5" t="str">
        <f>VLOOKUP($B37,Summary!$A:$AC,9,0)</f>
        <v/>
      </c>
      <c r="M37" s="15">
        <f>VLOOKUP($B37,Summary!$A:$AC,10,0)/24/3600</f>
        <v>0.002708333333</v>
      </c>
      <c r="N37" s="5" t="str">
        <f>VLOOKUP($B37,Summary!$A:$AC,11,0)</f>
        <v/>
      </c>
      <c r="O37" s="15">
        <f>VLOOKUP($B37,Summary!$A:$AC,12,0)/24/3600</f>
        <v>0.001967592593</v>
      </c>
      <c r="P37" s="5" t="str">
        <f>VLOOKUP($B37,Summary!$A:$AC,13,0)</f>
        <v/>
      </c>
      <c r="Q37" s="15">
        <f>VLOOKUP($B37,Summary!$A:$AC,14,0)/24/3600</f>
        <v>0.004976851852</v>
      </c>
      <c r="R37" s="5" t="str">
        <f>VLOOKUP($B37,Summary!$A:$AC,15,0)</f>
        <v/>
      </c>
      <c r="S37" s="15">
        <f>VLOOKUP($B37,Summary!$A:$AC,16,0)/24/3600</f>
        <v>0.002407407407</v>
      </c>
      <c r="T37" s="5" t="str">
        <f>VLOOKUP($B37,Summary!$A:$AC,17,0)</f>
        <v/>
      </c>
      <c r="U37" s="15">
        <f>VLOOKUP($B37,Summary!$A:$AC,18,0)/24/3600</f>
        <v>0.002905092593</v>
      </c>
      <c r="V37" s="5" t="str">
        <f>VLOOKUP($B37,Summary!$A:$AC,19,0)</f>
        <v/>
      </c>
      <c r="W37" s="15">
        <f>VLOOKUP($B37,Summary!$A:$AC,20,0)/24/3600</f>
        <v>0.004699074074</v>
      </c>
      <c r="X37" s="5" t="str">
        <f>VLOOKUP($B37,Summary!$A:$AC,21,0)</f>
        <v/>
      </c>
      <c r="Y37" s="15">
        <f>VLOOKUP($B37,Summary!$A:$AC,22,0)/24/3600</f>
        <v>0</v>
      </c>
      <c r="Z37" s="5" t="str">
        <f>VLOOKUP($B37,Summary!$A:$AC,23,0)</f>
        <v/>
      </c>
      <c r="AA37" s="15">
        <f>VLOOKUP($B37,Summary!$A:$AC,24,0)/24/3600</f>
        <v>0.00275462963</v>
      </c>
      <c r="AB37" s="5" t="str">
        <f>VLOOKUP($B37,Summary!$A:$AC,25,0)</f>
        <v/>
      </c>
      <c r="AC37" s="15">
        <f>VLOOKUP($B37,Summary!$A:$AC,26,0)/24/3600</f>
        <v>0.00474537037</v>
      </c>
      <c r="AD37" s="5" t="str">
        <f>VLOOKUP($B37,Summary!$A:$AC,27,0)</f>
        <v/>
      </c>
      <c r="AE37" s="16">
        <f>VLOOKUP($B37,Summary!$A:$AC,28,0)/24/3600</f>
        <v>0.03848523032</v>
      </c>
    </row>
    <row r="38" ht="14.25" customHeight="1">
      <c r="A38" s="8">
        <v>37.0</v>
      </c>
      <c r="B38" s="8">
        <f>MATCH(A38,Summary!$B:$B,0)-1</f>
        <v>35</v>
      </c>
      <c r="C38" s="9" t="str">
        <f>VLOOKUP($B38,'Entry list'!$A:$K,2,0)</f>
        <v>Sharples/Sharples</v>
      </c>
      <c r="D38" s="9" t="str">
        <f>VLOOKUP($B38,'Entry list'!$A:$K,'Entry list'!C$1,0)</f>
        <v>Seat Ibiza</v>
      </c>
      <c r="E38" s="8" t="str">
        <f>VLOOKUP($B38,'Entry list'!$A:$K,'Entry list'!G$1,0)</f>
        <v>MN</v>
      </c>
      <c r="F38" s="10">
        <f>VLOOKUP(B38,Summary!A:C,3,0)</f>
        <v>10</v>
      </c>
      <c r="G38" s="11">
        <f>VLOOKUP($B38,Summary!$A:$AC,4,0)/24/3600</f>
        <v>0.003009259259</v>
      </c>
      <c r="H38" s="9" t="str">
        <f>VLOOKUP($B38,Summary!$A:$AC,5,0)</f>
        <v>A</v>
      </c>
      <c r="I38" s="11">
        <f>VLOOKUP($B38,Summary!$A:$AC,6,0)/24/3600</f>
        <v>0.002175925926</v>
      </c>
      <c r="J38" s="9" t="str">
        <f>VLOOKUP($B38,Summary!$A:$AC,7,0)</f>
        <v/>
      </c>
      <c r="K38" s="11">
        <f>VLOOKUP($B38,Summary!$A:$AC,8,0)/24/3600</f>
        <v>0.005833333333</v>
      </c>
      <c r="L38" s="9" t="str">
        <f>VLOOKUP($B38,Summary!$A:$AC,9,0)</f>
        <v>AD</v>
      </c>
      <c r="M38" s="11">
        <f>VLOOKUP($B38,Summary!$A:$AC,10,0)/24/3600</f>
        <v>0.002858796296</v>
      </c>
      <c r="N38" s="9" t="str">
        <f>VLOOKUP($B38,Summary!$A:$AC,11,0)</f>
        <v/>
      </c>
      <c r="O38" s="11">
        <f>VLOOKUP($B38,Summary!$A:$AC,12,0)/24/3600</f>
        <v>0.002071759259</v>
      </c>
      <c r="P38" s="9" t="str">
        <f>VLOOKUP($B38,Summary!$A:$AC,13,0)</f>
        <v/>
      </c>
      <c r="Q38" s="11">
        <f>VLOOKUP($B38,Summary!$A:$AC,14,0)/24/3600</f>
        <v>0.004884259259</v>
      </c>
      <c r="R38" s="9" t="str">
        <f>VLOOKUP($B38,Summary!$A:$AC,15,0)</f>
        <v/>
      </c>
      <c r="S38" s="11">
        <f>VLOOKUP($B38,Summary!$A:$AC,16,0)/24/3600</f>
        <v>0.002384259259</v>
      </c>
      <c r="T38" s="9" t="str">
        <f>VLOOKUP($B38,Summary!$A:$AC,17,0)</f>
        <v/>
      </c>
      <c r="U38" s="11">
        <f>VLOOKUP($B38,Summary!$A:$AC,18,0)/24/3600</f>
        <v>0.002789351852</v>
      </c>
      <c r="V38" s="9" t="str">
        <f>VLOOKUP($B38,Summary!$A:$AC,19,0)</f>
        <v/>
      </c>
      <c r="W38" s="11">
        <f>VLOOKUP($B38,Summary!$A:$AC,20,0)/24/3600</f>
        <v>0.004988425926</v>
      </c>
      <c r="X38" s="9" t="str">
        <f>VLOOKUP($B38,Summary!$A:$AC,21,0)</f>
        <v/>
      </c>
      <c r="Y38" s="11">
        <f>VLOOKUP($B38,Summary!$A:$AC,22,0)/24/3600</f>
        <v>0</v>
      </c>
      <c r="Z38" s="9" t="str">
        <f>VLOOKUP($B38,Summary!$A:$AC,23,0)</f>
        <v/>
      </c>
      <c r="AA38" s="11">
        <f>VLOOKUP($B38,Summary!$A:$AC,24,0)/24/3600</f>
        <v>0.002662037037</v>
      </c>
      <c r="AB38" s="9" t="str">
        <f>VLOOKUP($B38,Summary!$A:$AC,25,0)</f>
        <v/>
      </c>
      <c r="AC38" s="11">
        <f>VLOOKUP($B38,Summary!$A:$AC,26,0)/24/3600</f>
        <v>0.004872685185</v>
      </c>
      <c r="AD38" s="9" t="str">
        <f>VLOOKUP($B38,Summary!$A:$AC,27,0)</f>
        <v/>
      </c>
      <c r="AE38" s="12">
        <f>VLOOKUP($B38,Summary!$A:$AC,28,0)/24/3600</f>
        <v>0.03853152199</v>
      </c>
    </row>
    <row r="39" ht="14.25" customHeight="1">
      <c r="A39" s="13">
        <v>38.0</v>
      </c>
      <c r="B39" s="13">
        <f>MATCH(A39,Summary!$B:$B,0)-1</f>
        <v>47</v>
      </c>
      <c r="C39" s="5" t="str">
        <f>VLOOKUP($B39,'Entry list'!$A:$K,2,0)</f>
        <v>Rayment/Cockerill</v>
      </c>
      <c r="D39" s="5" t="str">
        <f>VLOOKUP($B39,'Entry list'!$A:$K,'Entry list'!C$1,0)</f>
        <v>Rover 25</v>
      </c>
      <c r="E39" s="13" t="str">
        <f>VLOOKUP($B39,'Entry list'!$A:$K,'Entry list'!G$1,0)</f>
        <v>MN</v>
      </c>
      <c r="F39" s="14">
        <f>VLOOKUP(B39,Summary!A:C,3,0)</f>
        <v>11</v>
      </c>
      <c r="G39" s="15">
        <f>VLOOKUP($B39,Summary!$A:$AC,4,0)/24/3600</f>
        <v>0.003148148148</v>
      </c>
      <c r="H39" s="5" t="str">
        <f>VLOOKUP($B39,Summary!$A:$AC,5,0)</f>
        <v/>
      </c>
      <c r="I39" s="15">
        <f>VLOOKUP($B39,Summary!$A:$AC,6,0)/24/3600</f>
        <v>0.002314814815</v>
      </c>
      <c r="J39" s="5" t="str">
        <f>VLOOKUP($B39,Summary!$A:$AC,7,0)</f>
        <v/>
      </c>
      <c r="K39" s="15">
        <f>VLOOKUP($B39,Summary!$A:$AC,8,0)/24/3600</f>
        <v>0.005717592593</v>
      </c>
      <c r="L39" s="5" t="str">
        <f>VLOOKUP($B39,Summary!$A:$AC,9,0)</f>
        <v/>
      </c>
      <c r="M39" s="15">
        <f>VLOOKUP($B39,Summary!$A:$AC,10,0)/24/3600</f>
        <v>0.0028125</v>
      </c>
      <c r="N39" s="5" t="str">
        <f>VLOOKUP($B39,Summary!$A:$AC,11,0)</f>
        <v/>
      </c>
      <c r="O39" s="15">
        <f>VLOOKUP($B39,Summary!$A:$AC,12,0)/24/3600</f>
        <v>0.002118055556</v>
      </c>
      <c r="P39" s="5" t="str">
        <f>VLOOKUP($B39,Summary!$A:$AC,13,0)</f>
        <v/>
      </c>
      <c r="Q39" s="15">
        <f>VLOOKUP($B39,Summary!$A:$AC,14,0)/24/3600</f>
        <v>0.004953703704</v>
      </c>
      <c r="R39" s="5" t="str">
        <f>VLOOKUP($B39,Summary!$A:$AC,15,0)</f>
        <v/>
      </c>
      <c r="S39" s="15">
        <f>VLOOKUP($B39,Summary!$A:$AC,16,0)/24/3600</f>
        <v>0.002581018519</v>
      </c>
      <c r="T39" s="5" t="str">
        <f>VLOOKUP($B39,Summary!$A:$AC,17,0)</f>
        <v/>
      </c>
      <c r="U39" s="15">
        <f>VLOOKUP($B39,Summary!$A:$AC,18,0)/24/3600</f>
        <v>0.002835648148</v>
      </c>
      <c r="V39" s="5" t="str">
        <f>VLOOKUP($B39,Summary!$A:$AC,19,0)</f>
        <v/>
      </c>
      <c r="W39" s="15">
        <f>VLOOKUP($B39,Summary!$A:$AC,20,0)/24/3600</f>
        <v>0.005127314815</v>
      </c>
      <c r="X39" s="5" t="str">
        <f>VLOOKUP($B39,Summary!$A:$AC,21,0)</f>
        <v/>
      </c>
      <c r="Y39" s="15">
        <f>VLOOKUP($B39,Summary!$A:$AC,22,0)/24/3600</f>
        <v>0</v>
      </c>
      <c r="Z39" s="5" t="str">
        <f>VLOOKUP($B39,Summary!$A:$AC,23,0)</f>
        <v/>
      </c>
      <c r="AA39" s="15">
        <f>VLOOKUP($B39,Summary!$A:$AC,24,0)/24/3600</f>
        <v>0.002731481481</v>
      </c>
      <c r="AB39" s="5" t="str">
        <f>VLOOKUP($B39,Summary!$A:$AC,25,0)</f>
        <v/>
      </c>
      <c r="AC39" s="15">
        <f>VLOOKUP($B39,Summary!$A:$AC,26,0)/24/3600</f>
        <v>0.00494212963</v>
      </c>
      <c r="AD39" s="5" t="str">
        <f>VLOOKUP($B39,Summary!$A:$AC,27,0)</f>
        <v/>
      </c>
      <c r="AE39" s="16">
        <f>VLOOKUP($B39,Summary!$A:$AC,28,0)/24/3600</f>
        <v>0.03928350347</v>
      </c>
    </row>
    <row r="40" ht="14.25" customHeight="1">
      <c r="A40" s="8">
        <v>39.0</v>
      </c>
      <c r="B40" s="8">
        <f>MATCH(A40,Summary!$B:$B,0)-1</f>
        <v>38</v>
      </c>
      <c r="C40" s="9" t="str">
        <f>VLOOKUP($B40,'Entry list'!$A:$K,2,0)</f>
        <v>Henderson/Henderson</v>
      </c>
      <c r="D40" s="9" t="str">
        <f>VLOOKUP($B40,'Entry list'!$A:$K,'Entry list'!C$1,0)</f>
        <v>Satria GTi</v>
      </c>
      <c r="E40" s="8" t="str">
        <f>VLOOKUP($B40,'Entry list'!$A:$K,'Entry list'!G$1,0)</f>
        <v>MN</v>
      </c>
      <c r="F40" s="10">
        <f>VLOOKUP(B40,Summary!A:C,3,0)</f>
        <v>12</v>
      </c>
      <c r="G40" s="11">
        <f>VLOOKUP($B40,Summary!$A:$AC,4,0)/24/3600</f>
        <v>0.003564814815</v>
      </c>
      <c r="H40" s="9" t="str">
        <f>VLOOKUP($B40,Summary!$A:$AC,5,0)</f>
        <v/>
      </c>
      <c r="I40" s="11">
        <f>VLOOKUP($B40,Summary!$A:$AC,6,0)/24/3600</f>
        <v>0.002430555556</v>
      </c>
      <c r="J40" s="9" t="str">
        <f>VLOOKUP($B40,Summary!$A:$AC,7,0)</f>
        <v/>
      </c>
      <c r="K40" s="11">
        <f>VLOOKUP($B40,Summary!$A:$AC,8,0)/24/3600</f>
        <v>0.006273148148</v>
      </c>
      <c r="L40" s="9" t="str">
        <f>VLOOKUP($B40,Summary!$A:$AC,9,0)</f>
        <v/>
      </c>
      <c r="M40" s="11">
        <f>VLOOKUP($B40,Summary!$A:$AC,10,0)/24/3600</f>
        <v>0.003101851852</v>
      </c>
      <c r="N40" s="9" t="str">
        <f>VLOOKUP($B40,Summary!$A:$AC,11,0)</f>
        <v/>
      </c>
      <c r="O40" s="11">
        <f>VLOOKUP($B40,Summary!$A:$AC,12,0)/24/3600</f>
        <v>0.002199074074</v>
      </c>
      <c r="P40" s="9" t="str">
        <f>VLOOKUP($B40,Summary!$A:$AC,13,0)</f>
        <v/>
      </c>
      <c r="Q40" s="11">
        <f>VLOOKUP($B40,Summary!$A:$AC,14,0)/24/3600</f>
        <v>0.00525462963</v>
      </c>
      <c r="R40" s="9" t="str">
        <f>VLOOKUP($B40,Summary!$A:$AC,15,0)</f>
        <v/>
      </c>
      <c r="S40" s="11">
        <f>VLOOKUP($B40,Summary!$A:$AC,16,0)/24/3600</f>
        <v>0.002604166667</v>
      </c>
      <c r="T40" s="9" t="str">
        <f>VLOOKUP($B40,Summary!$A:$AC,17,0)</f>
        <v/>
      </c>
      <c r="U40" s="11">
        <f>VLOOKUP($B40,Summary!$A:$AC,18,0)/24/3600</f>
        <v>0.002997685185</v>
      </c>
      <c r="V40" s="9" t="str">
        <f>VLOOKUP($B40,Summary!$A:$AC,19,0)</f>
        <v/>
      </c>
      <c r="W40" s="11">
        <f>VLOOKUP($B40,Summary!$A:$AC,20,0)/24/3600</f>
        <v>0.005231481481</v>
      </c>
      <c r="X40" s="9" t="str">
        <f>VLOOKUP($B40,Summary!$A:$AC,21,0)</f>
        <v/>
      </c>
      <c r="Y40" s="11">
        <f>VLOOKUP($B40,Summary!$A:$AC,22,0)/24/3600</f>
        <v>0</v>
      </c>
      <c r="Z40" s="9" t="str">
        <f>VLOOKUP($B40,Summary!$A:$AC,23,0)</f>
        <v/>
      </c>
      <c r="AA40" s="11">
        <f>VLOOKUP($B40,Summary!$A:$AC,24,0)/24/3600</f>
        <v>0.002986111111</v>
      </c>
      <c r="AB40" s="9" t="str">
        <f>VLOOKUP($B40,Summary!$A:$AC,25,0)</f>
        <v/>
      </c>
      <c r="AC40" s="11">
        <f>VLOOKUP($B40,Summary!$A:$AC,26,0)/24/3600</f>
        <v>0.005104166667</v>
      </c>
      <c r="AD40" s="9" t="str">
        <f>VLOOKUP($B40,Summary!$A:$AC,27,0)</f>
        <v/>
      </c>
      <c r="AE40" s="12">
        <f>VLOOKUP($B40,Summary!$A:$AC,28,0)/24/3600</f>
        <v>0.04174877083</v>
      </c>
    </row>
    <row r="41" ht="14.25" customHeight="1">
      <c r="A41" s="13">
        <v>40.0</v>
      </c>
      <c r="B41" s="13">
        <f>MATCH(A41,Summary!$B:$B,0)-1</f>
        <v>36</v>
      </c>
      <c r="C41" s="5" t="str">
        <f>VLOOKUP($B41,'Entry list'!$A:$K,2,0)</f>
        <v>Sharp/Sharp</v>
      </c>
      <c r="D41" s="5" t="str">
        <f>VLOOKUP($B41,'Entry list'!$A:$K,'Entry list'!C$1,0)</f>
        <v>Fiesta</v>
      </c>
      <c r="E41" s="13" t="str">
        <f>VLOOKUP($B41,'Entry list'!$A:$K,'Entry list'!G$1,0)</f>
        <v>MN</v>
      </c>
      <c r="F41" s="14">
        <f>VLOOKUP(B41,Summary!A:C,3,0)</f>
        <v>13</v>
      </c>
      <c r="G41" s="15">
        <f>VLOOKUP($B41,Summary!$A:$AC,4,0)/24/3600</f>
        <v>0.003194444444</v>
      </c>
      <c r="H41" s="5" t="str">
        <f>VLOOKUP($B41,Summary!$A:$AC,5,0)</f>
        <v/>
      </c>
      <c r="I41" s="15">
        <f>VLOOKUP($B41,Summary!$A:$AC,6,0)/24/3600</f>
        <v>0.002326388889</v>
      </c>
      <c r="J41" s="5" t="str">
        <f>VLOOKUP($B41,Summary!$A:$AC,7,0)</f>
        <v>A</v>
      </c>
      <c r="K41" s="15">
        <f>VLOOKUP($B41,Summary!$A:$AC,8,0)/24/3600</f>
        <v>0.00568287037</v>
      </c>
      <c r="L41" s="5" t="str">
        <f>VLOOKUP($B41,Summary!$A:$AC,9,0)</f>
        <v>A</v>
      </c>
      <c r="M41" s="15">
        <f>VLOOKUP($B41,Summary!$A:$AC,10,0)/24/3600</f>
        <v>0.003483796296</v>
      </c>
      <c r="N41" s="5" t="str">
        <f>VLOOKUP($B41,Summary!$A:$AC,11,0)</f>
        <v>AA</v>
      </c>
      <c r="O41" s="15">
        <f>VLOOKUP($B41,Summary!$A:$AC,12,0)/24/3600</f>
        <v>0.002604166667</v>
      </c>
      <c r="P41" s="5" t="str">
        <f>VLOOKUP($B41,Summary!$A:$AC,13,0)</f>
        <v>AA</v>
      </c>
      <c r="Q41" s="15">
        <f>VLOOKUP($B41,Summary!$A:$AC,14,0)/24/3600</f>
        <v>0.004884259259</v>
      </c>
      <c r="R41" s="5" t="str">
        <f>VLOOKUP($B41,Summary!$A:$AC,15,0)</f>
        <v>A</v>
      </c>
      <c r="S41" s="15">
        <f>VLOOKUP($B41,Summary!$A:$AC,16,0)/24/3600</f>
        <v>0.003148148148</v>
      </c>
      <c r="T41" s="5" t="str">
        <f>VLOOKUP($B41,Summary!$A:$AC,17,0)</f>
        <v>D</v>
      </c>
      <c r="U41" s="15">
        <f>VLOOKUP($B41,Summary!$A:$AC,18,0)/24/3600</f>
        <v>0.002905092593</v>
      </c>
      <c r="V41" s="5" t="str">
        <f>VLOOKUP($B41,Summary!$A:$AC,19,0)</f>
        <v>A</v>
      </c>
      <c r="W41" s="15">
        <f>VLOOKUP($B41,Summary!$A:$AC,20,0)/24/3600</f>
        <v>0.006944444444</v>
      </c>
      <c r="X41" s="5" t="str">
        <f>VLOOKUP($B41,Summary!$A:$AC,21,0)</f>
        <v>AE</v>
      </c>
      <c r="Y41" s="15">
        <f>VLOOKUP($B41,Summary!$A:$AC,22,0)/24/3600</f>
        <v>0</v>
      </c>
      <c r="Z41" s="5" t="str">
        <f>VLOOKUP($B41,Summary!$A:$AC,23,0)</f>
        <v/>
      </c>
      <c r="AA41" s="15">
        <f>VLOOKUP($B41,Summary!$A:$AC,24,0)/24/3600</f>
        <v>0.004166666667</v>
      </c>
      <c r="AB41" s="5" t="str">
        <f>VLOOKUP($B41,Summary!$A:$AC,25,0)</f>
        <v>AADD</v>
      </c>
      <c r="AC41" s="15">
        <f>VLOOKUP($B41,Summary!$A:$AC,26,0)/24/3600</f>
        <v>0.005081018519</v>
      </c>
      <c r="AD41" s="5" t="str">
        <f>VLOOKUP($B41,Summary!$A:$AC,27,0)</f>
        <v/>
      </c>
      <c r="AE41" s="16">
        <f>VLOOKUP($B41,Summary!$A:$AC,28,0)/24/3600</f>
        <v>0.04442261111</v>
      </c>
    </row>
    <row r="42" ht="14.25" customHeight="1">
      <c r="A42" s="8">
        <v>41.0</v>
      </c>
      <c r="B42" s="8">
        <f>MATCH(A42,Summary!$B:$B,0)-1</f>
        <v>31</v>
      </c>
      <c r="C42" s="9" t="str">
        <f>VLOOKUP($B42,'Entry list'!$A:$K,2,0)</f>
        <v>Pearson/Small</v>
      </c>
      <c r="D42" s="9">
        <f>VLOOKUP($B42,'Entry list'!$A:$K,'Entry list'!C$1,0)</f>
        <v>206</v>
      </c>
      <c r="E42" s="8" t="str">
        <f>VLOOKUP($B42,'Entry list'!$A:$K,'Entry list'!G$1,0)</f>
        <v>MN</v>
      </c>
      <c r="F42" s="10">
        <f>VLOOKUP(B42,Summary!A:C,3,0)</f>
        <v>14</v>
      </c>
      <c r="G42" s="11">
        <f>VLOOKUP($B42,Summary!$A:$AC,4,0)/24/3600</f>
        <v>0.003101851852</v>
      </c>
      <c r="H42" s="9" t="str">
        <f>VLOOKUP($B42,Summary!$A:$AC,5,0)</f>
        <v/>
      </c>
      <c r="I42" s="11">
        <f>VLOOKUP($B42,Summary!$A:$AC,6,0)/24/3600</f>
        <v>0.002303240741</v>
      </c>
      <c r="J42" s="9" t="str">
        <f>VLOOKUP($B42,Summary!$A:$AC,7,0)</f>
        <v/>
      </c>
      <c r="K42" s="11">
        <f>VLOOKUP($B42,Summary!$A:$AC,8,0)/24/3600</f>
        <v>0.00505787037</v>
      </c>
      <c r="L42" s="9" t="str">
        <f>VLOOKUP($B42,Summary!$A:$AC,9,0)</f>
        <v/>
      </c>
      <c r="M42" s="11">
        <f>VLOOKUP($B42,Summary!$A:$AC,10,0)/24/3600</f>
        <v>0.002743055556</v>
      </c>
      <c r="N42" s="9" t="str">
        <f>VLOOKUP($B42,Summary!$A:$AC,11,0)</f>
        <v/>
      </c>
      <c r="O42" s="11">
        <f>VLOOKUP($B42,Summary!$A:$AC,12,0)/24/3600</f>
        <v>0.002326388889</v>
      </c>
      <c r="P42" s="9" t="str">
        <f>VLOOKUP($B42,Summary!$A:$AC,13,0)</f>
        <v>A</v>
      </c>
      <c r="Q42" s="11">
        <f>VLOOKUP($B42,Summary!$A:$AC,14,0)/24/3600</f>
        <v>0.004826388889</v>
      </c>
      <c r="R42" s="9" t="str">
        <f>VLOOKUP($B42,Summary!$A:$AC,15,0)</f>
        <v/>
      </c>
      <c r="S42" s="11">
        <f>VLOOKUP($B42,Summary!$A:$AC,16,0)/24/3600</f>
        <v>0.002418981481</v>
      </c>
      <c r="T42" s="9" t="str">
        <f>VLOOKUP($B42,Summary!$A:$AC,17,0)</f>
        <v/>
      </c>
      <c r="U42" s="11">
        <f>VLOOKUP($B42,Summary!$A:$AC,18,0)/24/3600</f>
        <v>0.002824074074</v>
      </c>
      <c r="V42" s="9" t="str">
        <f>VLOOKUP($B42,Summary!$A:$AC,19,0)</f>
        <v/>
      </c>
      <c r="W42" s="11">
        <f>VLOOKUP($B42,Summary!$A:$AC,20,0)/24/3600</f>
        <v>0.004907407407</v>
      </c>
      <c r="X42" s="9" t="str">
        <f>VLOOKUP($B42,Summary!$A:$AC,21,0)</f>
        <v/>
      </c>
      <c r="Y42" s="11">
        <f>VLOOKUP($B42,Summary!$A:$AC,22,0)/24/3600</f>
        <v>0</v>
      </c>
      <c r="Z42" s="9" t="str">
        <f>VLOOKUP($B42,Summary!$A:$AC,23,0)</f>
        <v/>
      </c>
      <c r="AA42" s="11">
        <f>VLOOKUP($B42,Summary!$A:$AC,24,0)/24/3600</f>
        <v>0.008333333333</v>
      </c>
      <c r="AB42" s="9" t="str">
        <f>VLOOKUP($B42,Summary!$A:$AC,25,0)</f>
        <v>F</v>
      </c>
      <c r="AC42" s="11">
        <f>VLOOKUP($B42,Summary!$A:$AC,26,0)/24/3600</f>
        <v>0.01388888889</v>
      </c>
      <c r="AD42" s="9" t="str">
        <f>VLOOKUP($B42,Summary!$A:$AC,27,0)</f>
        <v>F</v>
      </c>
      <c r="AE42" s="12">
        <f>VLOOKUP($B42,Summary!$A:$AC,28,0)/24/3600</f>
        <v>0.05273255903</v>
      </c>
    </row>
    <row r="43" ht="14.25" customHeight="1">
      <c r="A43" s="13">
        <v>42.0</v>
      </c>
      <c r="B43" s="13">
        <f>MATCH(A43,Summary!$B:$B,0)-1</f>
        <v>50</v>
      </c>
      <c r="C43" s="5" t="str">
        <f>VLOOKUP($B43,'Entry list'!$A:$K,2,0)</f>
        <v>Bland/Murray</v>
      </c>
      <c r="D43" s="5" t="str">
        <f>VLOOKUP($B43,'Entry list'!$A:$K,'Entry list'!C$1,0)</f>
        <v>Skoda Felicia</v>
      </c>
      <c r="E43" s="13" t="str">
        <f>VLOOKUP($B43,'Entry list'!$A:$K,'Entry list'!G$1,0)</f>
        <v>MN</v>
      </c>
      <c r="F43" s="14">
        <f>VLOOKUP(B43,Summary!A:C,3,0)</f>
        <v>15</v>
      </c>
      <c r="G43" s="15">
        <f>VLOOKUP($B43,Summary!$A:$AC,4,0)/24/3600</f>
        <v>0.003148148148</v>
      </c>
      <c r="H43" s="5" t="str">
        <f>VLOOKUP($B43,Summary!$A:$AC,5,0)</f>
        <v/>
      </c>
      <c r="I43" s="15">
        <f>VLOOKUP($B43,Summary!$A:$AC,6,0)/24/3600</f>
        <v>0.002731481481</v>
      </c>
      <c r="J43" s="5" t="str">
        <f>VLOOKUP($B43,Summary!$A:$AC,7,0)</f>
        <v>A</v>
      </c>
      <c r="K43" s="15">
        <f>VLOOKUP($B43,Summary!$A:$AC,8,0)/24/3600</f>
        <v>0.005763888889</v>
      </c>
      <c r="L43" s="5" t="str">
        <f>VLOOKUP($B43,Summary!$A:$AC,9,0)</f>
        <v/>
      </c>
      <c r="M43" s="15">
        <f>VLOOKUP($B43,Summary!$A:$AC,10,0)/24/3600</f>
        <v>0.003252314815</v>
      </c>
      <c r="N43" s="5" t="str">
        <f>VLOOKUP($B43,Summary!$A:$AC,11,0)</f>
        <v/>
      </c>
      <c r="O43" s="15">
        <f>VLOOKUP($B43,Summary!$A:$AC,12,0)/24/3600</f>
        <v>0.002384259259</v>
      </c>
      <c r="P43" s="5" t="str">
        <f>VLOOKUP($B43,Summary!$A:$AC,13,0)</f>
        <v/>
      </c>
      <c r="Q43" s="15">
        <f>VLOOKUP($B43,Summary!$A:$AC,14,0)/24/3600</f>
        <v>0.005428240741</v>
      </c>
      <c r="R43" s="5" t="str">
        <f>VLOOKUP($B43,Summary!$A:$AC,15,0)</f>
        <v/>
      </c>
      <c r="S43" s="15">
        <f>VLOOKUP($B43,Summary!$A:$AC,16,0)/24/3600</f>
        <v>0.00275462963</v>
      </c>
      <c r="T43" s="5" t="str">
        <f>VLOOKUP($B43,Summary!$A:$AC,17,0)</f>
        <v/>
      </c>
      <c r="U43" s="15">
        <f>VLOOKUP($B43,Summary!$A:$AC,18,0)/24/3600</f>
        <v>0.003136574074</v>
      </c>
      <c r="V43" s="5" t="str">
        <f>VLOOKUP($B43,Summary!$A:$AC,19,0)</f>
        <v/>
      </c>
      <c r="W43" s="15">
        <f>VLOOKUP($B43,Summary!$A:$AC,20,0)/24/3600</f>
        <v>0.006006944444</v>
      </c>
      <c r="X43" s="5" t="str">
        <f>VLOOKUP($B43,Summary!$A:$AC,21,0)</f>
        <v/>
      </c>
      <c r="Y43" s="15">
        <f>VLOOKUP($B43,Summary!$A:$AC,22,0)/24/3600</f>
        <v>0</v>
      </c>
      <c r="Z43" s="5" t="str">
        <f>VLOOKUP($B43,Summary!$A:$AC,23,0)</f>
        <v/>
      </c>
      <c r="AA43" s="15">
        <f>VLOOKUP($B43,Summary!$A:$AC,24,0)/24/3600</f>
        <v>0.008333333333</v>
      </c>
      <c r="AB43" s="5" t="str">
        <f>VLOOKUP($B43,Summary!$A:$AC,25,0)</f>
        <v>F</v>
      </c>
      <c r="AC43" s="15">
        <f>VLOOKUP($B43,Summary!$A:$AC,26,0)/24/3600</f>
        <v>0.01388888889</v>
      </c>
      <c r="AD43" s="5" t="str">
        <f>VLOOKUP($B43,Summary!$A:$AC,27,0)</f>
        <v>F</v>
      </c>
      <c r="AE43" s="16">
        <f>VLOOKUP($B43,Summary!$A:$AC,28,0)/24/3600</f>
        <v>0.05683003472</v>
      </c>
    </row>
    <row r="44" ht="14.25" customHeight="1">
      <c r="A44" s="8">
        <v>43.0</v>
      </c>
      <c r="B44" s="8">
        <f>MATCH(A44,Summary!$B:$B,0)-1</f>
        <v>13</v>
      </c>
      <c r="C44" s="9" t="str">
        <f>VLOOKUP($B44,'Entry list'!$A:$K,2,0)</f>
        <v>Rowe/Lund</v>
      </c>
      <c r="D44" s="9" t="str">
        <f>VLOOKUP($B44,'Entry list'!$A:$K,'Entry list'!C$1,0)</f>
        <v>205Gti</v>
      </c>
      <c r="E44" s="8" t="str">
        <f>VLOOKUP($B44,'Entry list'!$A:$K,'Entry list'!G$1,0)</f>
        <v>ME</v>
      </c>
      <c r="F44" s="10">
        <f>VLOOKUP(B44,Summary!A:C,3,0)</f>
        <v>18</v>
      </c>
      <c r="G44" s="11">
        <f>VLOOKUP($B44,Summary!$A:$AC,4,0)/24/3600</f>
        <v>0.00275462963</v>
      </c>
      <c r="H44" s="9" t="str">
        <f>VLOOKUP($B44,Summary!$A:$AC,5,0)</f>
        <v/>
      </c>
      <c r="I44" s="11">
        <f>VLOOKUP($B44,Summary!$A:$AC,6,0)/24/3600</f>
        <v>0.002083333333</v>
      </c>
      <c r="J44" s="9" t="str">
        <f>VLOOKUP($B44,Summary!$A:$AC,7,0)</f>
        <v/>
      </c>
      <c r="K44" s="11">
        <f>VLOOKUP($B44,Summary!$A:$AC,8,0)/24/3600</f>
        <v>0.004537037037</v>
      </c>
      <c r="L44" s="9" t="str">
        <f>VLOOKUP($B44,Summary!$A:$AC,9,0)</f>
        <v/>
      </c>
      <c r="M44" s="11">
        <f>VLOOKUP($B44,Summary!$A:$AC,10,0)/24/3600</f>
        <v>0.002546296296</v>
      </c>
      <c r="N44" s="9" t="str">
        <f>VLOOKUP($B44,Summary!$A:$AC,11,0)</f>
        <v/>
      </c>
      <c r="O44" s="11">
        <f>VLOOKUP($B44,Summary!$A:$AC,12,0)/24/3600</f>
        <v>0.001840277778</v>
      </c>
      <c r="P44" s="9" t="str">
        <f>VLOOKUP($B44,Summary!$A:$AC,13,0)</f>
        <v/>
      </c>
      <c r="Q44" s="11">
        <f>VLOOKUP($B44,Summary!$A:$AC,14,0)/24/3600</f>
        <v>0.004375</v>
      </c>
      <c r="R44" s="9" t="str">
        <f>VLOOKUP($B44,Summary!$A:$AC,15,0)</f>
        <v/>
      </c>
      <c r="S44" s="11">
        <f>VLOOKUP($B44,Summary!$A:$AC,16,0)/24/3600</f>
        <v>0.008333333333</v>
      </c>
      <c r="T44" s="9" t="str">
        <f>VLOOKUP($B44,Summary!$A:$AC,17,0)</f>
        <v>F</v>
      </c>
      <c r="U44" s="11">
        <f>VLOOKUP($B44,Summary!$A:$AC,18,0)/24/3600</f>
        <v>0.008333333333</v>
      </c>
      <c r="V44" s="9" t="str">
        <f>VLOOKUP($B44,Summary!$A:$AC,19,0)</f>
        <v>F</v>
      </c>
      <c r="W44" s="11">
        <f>VLOOKUP($B44,Summary!$A:$AC,20,0)/24/3600</f>
        <v>0.01388888889</v>
      </c>
      <c r="X44" s="9" t="str">
        <f>VLOOKUP($B44,Summary!$A:$AC,21,0)</f>
        <v>F</v>
      </c>
      <c r="Y44" s="11">
        <f>VLOOKUP($B44,Summary!$A:$AC,22,0)/24/3600</f>
        <v>0</v>
      </c>
      <c r="Z44" s="9" t="str">
        <f>VLOOKUP($B44,Summary!$A:$AC,23,0)</f>
        <v>F</v>
      </c>
      <c r="AA44" s="11">
        <f>VLOOKUP($B44,Summary!$A:$AC,24,0)/24/3600</f>
        <v>0.008333333333</v>
      </c>
      <c r="AB44" s="9" t="str">
        <f>VLOOKUP($B44,Summary!$A:$AC,25,0)</f>
        <v>F</v>
      </c>
      <c r="AC44" s="11">
        <f>VLOOKUP($B44,Summary!$A:$AC,26,0)/24/3600</f>
        <v>0.01388888889</v>
      </c>
      <c r="AD44" s="9" t="str">
        <f>VLOOKUP($B44,Summary!$A:$AC,27,0)</f>
        <v>F</v>
      </c>
      <c r="AE44" s="12">
        <f>VLOOKUP($B44,Summary!$A:$AC,28,0)/24/3600</f>
        <v>0.07091540856</v>
      </c>
    </row>
    <row r="45" ht="14.25" customHeight="1">
      <c r="A45" s="13">
        <v>44.0</v>
      </c>
      <c r="B45" s="13">
        <f>MATCH(A45,Summary!$B:$B,0)-1</f>
        <v>2</v>
      </c>
      <c r="C45" s="5" t="str">
        <f>VLOOKUP($B45,'Entry list'!$A:$K,2,0)</f>
        <v>Retchless/Wainwright</v>
      </c>
      <c r="D45" s="5" t="str">
        <f>VLOOKUP($B45,'Entry list'!$A:$K,'Entry list'!C$1,0)</f>
        <v>Escort RS2000</v>
      </c>
      <c r="E45" s="13" t="str">
        <f>VLOOKUP($B45,'Entry list'!$A:$K,'Entry list'!G$1,0)</f>
        <v>ME</v>
      </c>
      <c r="F45" s="14">
        <f>VLOOKUP(B45,Summary!A:C,3,0)</f>
        <v>19</v>
      </c>
      <c r="G45" s="15">
        <f>VLOOKUP($B45,Summary!$A:$AC,4,0)/24/3600</f>
        <v>0.002256944444</v>
      </c>
      <c r="H45" s="5" t="str">
        <f>VLOOKUP($B45,Summary!$A:$AC,5,0)</f>
        <v/>
      </c>
      <c r="I45" s="15">
        <f>VLOOKUP($B45,Summary!$A:$AC,6,0)/24/3600</f>
        <v>0.001782407407</v>
      </c>
      <c r="J45" s="5" t="str">
        <f>VLOOKUP($B45,Summary!$A:$AC,7,0)</f>
        <v/>
      </c>
      <c r="K45" s="15">
        <f>VLOOKUP($B45,Summary!$A:$AC,8,0)/24/3600</f>
        <v>0.00400462963</v>
      </c>
      <c r="L45" s="5" t="str">
        <f>VLOOKUP($B45,Summary!$A:$AC,9,0)</f>
        <v/>
      </c>
      <c r="M45" s="15">
        <f>VLOOKUP($B45,Summary!$A:$AC,10,0)/24/3600</f>
        <v>0.009027777778</v>
      </c>
      <c r="N45" s="5" t="str">
        <f>VLOOKUP($B45,Summary!$A:$AC,11,0)</f>
        <v>F</v>
      </c>
      <c r="O45" s="15">
        <f>VLOOKUP($B45,Summary!$A:$AC,12,0)/24/3600</f>
        <v>0.006944444444</v>
      </c>
      <c r="P45" s="5" t="str">
        <f>VLOOKUP($B45,Summary!$A:$AC,13,0)</f>
        <v>F</v>
      </c>
      <c r="Q45" s="15">
        <f>VLOOKUP($B45,Summary!$A:$AC,14,0)/24/3600</f>
        <v>0.01388888889</v>
      </c>
      <c r="R45" s="5" t="str">
        <f>VLOOKUP($B45,Summary!$A:$AC,15,0)</f>
        <v>F</v>
      </c>
      <c r="S45" s="15">
        <f>VLOOKUP($B45,Summary!$A:$AC,16,0)/24/3600</f>
        <v>0.008333333333</v>
      </c>
      <c r="T45" s="5" t="str">
        <f>VLOOKUP($B45,Summary!$A:$AC,17,0)</f>
        <v>F</v>
      </c>
      <c r="U45" s="15">
        <f>VLOOKUP($B45,Summary!$A:$AC,18,0)/24/3600</f>
        <v>0.008333333333</v>
      </c>
      <c r="V45" s="5" t="str">
        <f>VLOOKUP($B45,Summary!$A:$AC,19,0)</f>
        <v>F</v>
      </c>
      <c r="W45" s="15">
        <f>VLOOKUP($B45,Summary!$A:$AC,20,0)/24/3600</f>
        <v>0.01388888889</v>
      </c>
      <c r="X45" s="5" t="str">
        <f>VLOOKUP($B45,Summary!$A:$AC,21,0)</f>
        <v>F</v>
      </c>
      <c r="Y45" s="15">
        <f>VLOOKUP($B45,Summary!$A:$AC,22,0)/24/3600</f>
        <v>0</v>
      </c>
      <c r="Z45" s="5" t="str">
        <f>VLOOKUP($B45,Summary!$A:$AC,23,0)</f>
        <v/>
      </c>
      <c r="AA45" s="15">
        <f>VLOOKUP($B45,Summary!$A:$AC,24,0)/24/3600</f>
        <v>0.008333333333</v>
      </c>
      <c r="AB45" s="5" t="str">
        <f>VLOOKUP($B45,Summary!$A:$AC,25,0)</f>
        <v>F</v>
      </c>
      <c r="AC45" s="15">
        <f>VLOOKUP($B45,Summary!$A:$AC,26,0)/24/3600</f>
        <v>0.01388888889</v>
      </c>
      <c r="AD45" s="5" t="str">
        <f>VLOOKUP($B45,Summary!$A:$AC,27,0)</f>
        <v>F</v>
      </c>
      <c r="AE45" s="16">
        <f>VLOOKUP($B45,Summary!$A:$AC,28,0)/24/3600</f>
        <v>0.09068391435</v>
      </c>
    </row>
    <row r="46" ht="14.25" customHeight="1">
      <c r="A46" s="8">
        <v>45.0</v>
      </c>
      <c r="B46" s="8">
        <f>MATCH(A46,Summary!$B:$B,0)-1</f>
        <v>18</v>
      </c>
      <c r="C46" s="9" t="str">
        <f>VLOOKUP($B46,'Entry list'!$A:$K,2,0)</f>
        <v>Charlton/MacWhirter</v>
      </c>
      <c r="D46" s="9" t="str">
        <f>VLOOKUP($B46,'Entry list'!$A:$K,'Entry list'!C$1,0)</f>
        <v>Mx5</v>
      </c>
      <c r="E46" s="8" t="str">
        <f>VLOOKUP($B46,'Entry list'!$A:$K,'Entry list'!G$1,0)</f>
        <v>ME</v>
      </c>
      <c r="F46" s="10">
        <f>VLOOKUP(B46,Summary!A:C,3,0)</f>
        <v>20</v>
      </c>
      <c r="G46" s="11">
        <f>VLOOKUP($B46,Summary!$A:$AC,4,0)/24/3600</f>
        <v>0.002395833333</v>
      </c>
      <c r="H46" s="9" t="str">
        <f>VLOOKUP($B46,Summary!$A:$AC,5,0)</f>
        <v/>
      </c>
      <c r="I46" s="11">
        <f>VLOOKUP($B46,Summary!$A:$AC,6,0)/24/3600</f>
        <v>0.001851851852</v>
      </c>
      <c r="J46" s="9" t="str">
        <f>VLOOKUP($B46,Summary!$A:$AC,7,0)</f>
        <v/>
      </c>
      <c r="K46" s="11">
        <f>VLOOKUP($B46,Summary!$A:$AC,8,0)/24/3600</f>
        <v>0.004421296296</v>
      </c>
      <c r="L46" s="9" t="str">
        <f>VLOOKUP($B46,Summary!$A:$AC,9,0)</f>
        <v/>
      </c>
      <c r="M46" s="11">
        <f>VLOOKUP($B46,Summary!$A:$AC,10,0)/24/3600</f>
        <v>0.009027777778</v>
      </c>
      <c r="N46" s="9" t="str">
        <f>VLOOKUP($B46,Summary!$A:$AC,11,0)</f>
        <v>F</v>
      </c>
      <c r="O46" s="11">
        <f>VLOOKUP($B46,Summary!$A:$AC,12,0)/24/3600</f>
        <v>0.006944444444</v>
      </c>
      <c r="P46" s="9" t="str">
        <f>VLOOKUP($B46,Summary!$A:$AC,13,0)</f>
        <v>F</v>
      </c>
      <c r="Q46" s="11">
        <f>VLOOKUP($B46,Summary!$A:$AC,14,0)/24/3600</f>
        <v>0.01388888889</v>
      </c>
      <c r="R46" s="9" t="str">
        <f>VLOOKUP($B46,Summary!$A:$AC,15,0)</f>
        <v>F</v>
      </c>
      <c r="S46" s="11">
        <f>VLOOKUP($B46,Summary!$A:$AC,16,0)/24/3600</f>
        <v>0.008333333333</v>
      </c>
      <c r="T46" s="9" t="str">
        <f>VLOOKUP($B46,Summary!$A:$AC,17,0)</f>
        <v>F</v>
      </c>
      <c r="U46" s="11">
        <f>VLOOKUP($B46,Summary!$A:$AC,18,0)/24/3600</f>
        <v>0.008333333333</v>
      </c>
      <c r="V46" s="9" t="str">
        <f>VLOOKUP($B46,Summary!$A:$AC,19,0)</f>
        <v>F</v>
      </c>
      <c r="W46" s="11">
        <f>VLOOKUP($B46,Summary!$A:$AC,20,0)/24/3600</f>
        <v>0.01388888889</v>
      </c>
      <c r="X46" s="9" t="str">
        <f>VLOOKUP($B46,Summary!$A:$AC,21,0)</f>
        <v>F</v>
      </c>
      <c r="Y46" s="11">
        <f>VLOOKUP($B46,Summary!$A:$AC,22,0)/24/3600</f>
        <v>0</v>
      </c>
      <c r="Z46" s="9" t="str">
        <f>VLOOKUP($B46,Summary!$A:$AC,23,0)</f>
        <v/>
      </c>
      <c r="AA46" s="11">
        <f>VLOOKUP($B46,Summary!$A:$AC,24,0)/24/3600</f>
        <v>0.008333333333</v>
      </c>
      <c r="AB46" s="9" t="str">
        <f>VLOOKUP($B46,Summary!$A:$AC,25,0)</f>
        <v>F</v>
      </c>
      <c r="AC46" s="11">
        <f>VLOOKUP($B46,Summary!$A:$AC,26,0)/24/3600</f>
        <v>0.01388888889</v>
      </c>
      <c r="AD46" s="9" t="str">
        <f>VLOOKUP($B46,Summary!$A:$AC,27,0)</f>
        <v>F</v>
      </c>
      <c r="AE46" s="12">
        <f>VLOOKUP($B46,Summary!$A:$AC,28,0)/24/3600</f>
        <v>0.09130893287</v>
      </c>
    </row>
    <row r="47" ht="14.25" customHeight="1">
      <c r="A47" s="13">
        <v>46.0</v>
      </c>
      <c r="B47" s="13">
        <f>MATCH(A47,Summary!$B:$B,0)-1</f>
        <v>23</v>
      </c>
      <c r="C47" s="5" t="str">
        <f>VLOOKUP($B47,'Entry list'!$A:$K,2,0)</f>
        <v>Tait/Scott</v>
      </c>
      <c r="D47" s="5" t="str">
        <f>VLOOKUP($B47,'Entry list'!$A:$K,'Entry list'!C$1,0)</f>
        <v>Escort Mk2</v>
      </c>
      <c r="E47" s="13" t="str">
        <f>VLOOKUP($B47,'Entry list'!$A:$K,'Entry list'!G$1,0)</f>
        <v>HE</v>
      </c>
      <c r="F47" s="14">
        <f>VLOOKUP(B47,Summary!A:C,3,0)</f>
        <v>5</v>
      </c>
      <c r="G47" s="15">
        <f>VLOOKUP($B47,Summary!$A:$AC,4,0)/24/3600</f>
        <v>0.002835648148</v>
      </c>
      <c r="H47" s="5" t="str">
        <f>VLOOKUP($B47,Summary!$A:$AC,5,0)</f>
        <v>A</v>
      </c>
      <c r="I47" s="15">
        <f>VLOOKUP($B47,Summary!$A:$AC,6,0)/24/3600</f>
        <v>0.001898148148</v>
      </c>
      <c r="J47" s="5" t="str">
        <f>VLOOKUP($B47,Summary!$A:$AC,7,0)</f>
        <v/>
      </c>
      <c r="K47" s="15">
        <f>VLOOKUP($B47,Summary!$A:$AC,8,0)/24/3600</f>
        <v>0.004606481481</v>
      </c>
      <c r="L47" s="5" t="str">
        <f>VLOOKUP($B47,Summary!$A:$AC,9,0)</f>
        <v/>
      </c>
      <c r="M47" s="15">
        <f>VLOOKUP($B47,Summary!$A:$AC,10,0)/24/3600</f>
        <v>0.009027777778</v>
      </c>
      <c r="N47" s="5" t="str">
        <f>VLOOKUP($B47,Summary!$A:$AC,11,0)</f>
        <v>F</v>
      </c>
      <c r="O47" s="15">
        <f>VLOOKUP($B47,Summary!$A:$AC,12,0)/24/3600</f>
        <v>0.006944444444</v>
      </c>
      <c r="P47" s="5" t="str">
        <f>VLOOKUP($B47,Summary!$A:$AC,13,0)</f>
        <v>F</v>
      </c>
      <c r="Q47" s="15">
        <f>VLOOKUP($B47,Summary!$A:$AC,14,0)/24/3600</f>
        <v>0.01388888889</v>
      </c>
      <c r="R47" s="5" t="str">
        <f>VLOOKUP($B47,Summary!$A:$AC,15,0)</f>
        <v>F</v>
      </c>
      <c r="S47" s="15">
        <f>VLOOKUP($B47,Summary!$A:$AC,16,0)/24/3600</f>
        <v>0.008333333333</v>
      </c>
      <c r="T47" s="5" t="str">
        <f>VLOOKUP($B47,Summary!$A:$AC,17,0)</f>
        <v>F</v>
      </c>
      <c r="U47" s="15">
        <f>VLOOKUP($B47,Summary!$A:$AC,18,0)/24/3600</f>
        <v>0.008333333333</v>
      </c>
      <c r="V47" s="5" t="str">
        <f>VLOOKUP($B47,Summary!$A:$AC,19,0)</f>
        <v>F</v>
      </c>
      <c r="W47" s="15">
        <f>VLOOKUP($B47,Summary!$A:$AC,20,0)/24/3600</f>
        <v>0.01388888889</v>
      </c>
      <c r="X47" s="5" t="str">
        <f>VLOOKUP($B47,Summary!$A:$AC,21,0)</f>
        <v>F</v>
      </c>
      <c r="Y47" s="15">
        <f>VLOOKUP($B47,Summary!$A:$AC,22,0)/24/3600</f>
        <v>0</v>
      </c>
      <c r="Z47" s="5" t="str">
        <f>VLOOKUP($B47,Summary!$A:$AC,23,0)</f>
        <v/>
      </c>
      <c r="AA47" s="15">
        <f>VLOOKUP($B47,Summary!$A:$AC,24,0)/24/3600</f>
        <v>0.008333333333</v>
      </c>
      <c r="AB47" s="5" t="str">
        <f>VLOOKUP($B47,Summary!$A:$AC,25,0)</f>
        <v>F</v>
      </c>
      <c r="AC47" s="15">
        <f>VLOOKUP($B47,Summary!$A:$AC,26,0)/24/3600</f>
        <v>0.01388888889</v>
      </c>
      <c r="AD47" s="5" t="str">
        <f>VLOOKUP($B47,Summary!$A:$AC,27,0)</f>
        <v>F</v>
      </c>
      <c r="AE47" s="16">
        <f>VLOOKUP($B47,Summary!$A:$AC,28,0)/24/3600</f>
        <v>0.09198058218</v>
      </c>
    </row>
    <row r="48" ht="14.25" customHeight="1">
      <c r="A48" s="8">
        <v>47.0</v>
      </c>
      <c r="B48" s="8">
        <f>MATCH(A48,Summary!$B:$B,0)-1</f>
        <v>48</v>
      </c>
      <c r="C48" s="9" t="str">
        <f>VLOOKUP($B48,'Entry list'!$A:$K,2,0)</f>
        <v>Chrisp/Foster</v>
      </c>
      <c r="D48" s="9" t="str">
        <f>VLOOKUP($B48,'Entry list'!$A:$K,'Entry list'!C$1,0)</f>
        <v>KA sport</v>
      </c>
      <c r="E48" s="8" t="str">
        <f>VLOOKUP($B48,'Entry list'!$A:$K,'Entry list'!G$1,0)</f>
        <v>MN</v>
      </c>
      <c r="F48" s="10">
        <f>VLOOKUP(B48,Summary!A:C,3,0)</f>
        <v>16</v>
      </c>
      <c r="G48" s="11">
        <f>VLOOKUP($B48,Summary!$A:$AC,4,0)/24/3600</f>
        <v>0.002592592593</v>
      </c>
      <c r="H48" s="9" t="str">
        <f>VLOOKUP($B48,Summary!$A:$AC,5,0)</f>
        <v/>
      </c>
      <c r="I48" s="11">
        <f>VLOOKUP($B48,Summary!$A:$AC,6,0)/24/3600</f>
        <v>0.001979166667</v>
      </c>
      <c r="J48" s="9" t="str">
        <f>VLOOKUP($B48,Summary!$A:$AC,7,0)</f>
        <v/>
      </c>
      <c r="K48" s="11">
        <f>VLOOKUP($B48,Summary!$A:$AC,8,0)/24/3600</f>
        <v>0.004791666667</v>
      </c>
      <c r="L48" s="9" t="str">
        <f>VLOOKUP($B48,Summary!$A:$AC,9,0)</f>
        <v>A</v>
      </c>
      <c r="M48" s="11">
        <f>VLOOKUP($B48,Summary!$A:$AC,10,0)/24/3600</f>
        <v>0.009027777778</v>
      </c>
      <c r="N48" s="9" t="str">
        <f>VLOOKUP($B48,Summary!$A:$AC,11,0)</f>
        <v/>
      </c>
      <c r="O48" s="11">
        <f>VLOOKUP($B48,Summary!$A:$AC,12,0)/24/3600</f>
        <v>0.006944444444</v>
      </c>
      <c r="P48" s="9" t="str">
        <f>VLOOKUP($B48,Summary!$A:$AC,13,0)</f>
        <v/>
      </c>
      <c r="Q48" s="11">
        <f>VLOOKUP($B48,Summary!$A:$AC,14,0)/24/3600</f>
        <v>0.01388888889</v>
      </c>
      <c r="R48" s="9" t="str">
        <f>VLOOKUP($B48,Summary!$A:$AC,15,0)</f>
        <v>F</v>
      </c>
      <c r="S48" s="11">
        <f>VLOOKUP($B48,Summary!$A:$AC,16,0)/24/3600</f>
        <v>0.008333333333</v>
      </c>
      <c r="T48" s="9" t="str">
        <f>VLOOKUP($B48,Summary!$A:$AC,17,0)</f>
        <v>F</v>
      </c>
      <c r="U48" s="11">
        <f>VLOOKUP($B48,Summary!$A:$AC,18,0)/24/3600</f>
        <v>0.008333333333</v>
      </c>
      <c r="V48" s="9" t="str">
        <f>VLOOKUP($B48,Summary!$A:$AC,19,0)</f>
        <v>F</v>
      </c>
      <c r="W48" s="11">
        <f>VLOOKUP($B48,Summary!$A:$AC,20,0)/24/3600</f>
        <v>0.01388888889</v>
      </c>
      <c r="X48" s="9" t="str">
        <f>VLOOKUP($B48,Summary!$A:$AC,21,0)</f>
        <v>F</v>
      </c>
      <c r="Y48" s="11">
        <f>VLOOKUP($B48,Summary!$A:$AC,22,0)/24/3600</f>
        <v>0</v>
      </c>
      <c r="Z48" s="9" t="str">
        <f>VLOOKUP($B48,Summary!$A:$AC,23,0)</f>
        <v>F</v>
      </c>
      <c r="AA48" s="11">
        <f>VLOOKUP($B48,Summary!$A:$AC,24,0)/24/3600</f>
        <v>0.008333333333</v>
      </c>
      <c r="AB48" s="9" t="str">
        <f>VLOOKUP($B48,Summary!$A:$AC,25,0)</f>
        <v>F</v>
      </c>
      <c r="AC48" s="11">
        <f>VLOOKUP($B48,Summary!$A:$AC,26,0)/24/3600</f>
        <v>0.01388888889</v>
      </c>
      <c r="AD48" s="9" t="str">
        <f>VLOOKUP($B48,Summary!$A:$AC,27,0)</f>
        <v>F</v>
      </c>
      <c r="AE48" s="12">
        <f>VLOOKUP($B48,Summary!$A:$AC,28,0)/24/3600</f>
        <v>0.09200352778</v>
      </c>
    </row>
    <row r="49" ht="14.25" customHeight="1">
      <c r="A49" s="13">
        <v>48.0</v>
      </c>
      <c r="B49" s="13">
        <f>MATCH(A49,Summary!$B:$B,0)-1</f>
        <v>25</v>
      </c>
      <c r="C49" s="5" t="str">
        <f>VLOOKUP($B49,'Entry list'!$A:$K,2,0)</f>
        <v>Ledbury/Bird</v>
      </c>
      <c r="D49" s="5" t="str">
        <f>VLOOKUP($B49,'Entry list'!$A:$K,'Entry list'!C$1,0)</f>
        <v>C2 VTS</v>
      </c>
      <c r="E49" s="13" t="str">
        <f>VLOOKUP($B49,'Entry list'!$A:$K,'Entry list'!G$1,0)</f>
        <v>MN</v>
      </c>
      <c r="F49" s="14">
        <f>VLOOKUP(B49,Summary!A:C,3,0)</f>
        <v>17</v>
      </c>
      <c r="G49" s="15">
        <f>VLOOKUP($B49,Summary!$A:$AC,4,0)/24/3600</f>
        <v>0.002824074074</v>
      </c>
      <c r="H49" s="5" t="str">
        <f>VLOOKUP($B49,Summary!$A:$AC,5,0)</f>
        <v>A</v>
      </c>
      <c r="I49" s="15">
        <f>VLOOKUP($B49,Summary!$A:$AC,6,0)/24/3600</f>
        <v>0.002002314815</v>
      </c>
      <c r="J49" s="5" t="str">
        <f>VLOOKUP($B49,Summary!$A:$AC,7,0)</f>
        <v/>
      </c>
      <c r="K49" s="15">
        <f>VLOOKUP($B49,Summary!$A:$AC,8,0)/24/3600</f>
        <v>0.004571759259</v>
      </c>
      <c r="L49" s="5" t="str">
        <f>VLOOKUP($B49,Summary!$A:$AC,9,0)</f>
        <v/>
      </c>
      <c r="M49" s="15">
        <f>VLOOKUP($B49,Summary!$A:$AC,10,0)/24/3600</f>
        <v>0.009027777778</v>
      </c>
      <c r="N49" s="5" t="str">
        <f>VLOOKUP($B49,Summary!$A:$AC,11,0)</f>
        <v/>
      </c>
      <c r="O49" s="15">
        <f>VLOOKUP($B49,Summary!$A:$AC,12,0)/24/3600</f>
        <v>0.006944444444</v>
      </c>
      <c r="P49" s="5" t="str">
        <f>VLOOKUP($B49,Summary!$A:$AC,13,0)</f>
        <v>F</v>
      </c>
      <c r="Q49" s="15">
        <f>VLOOKUP($B49,Summary!$A:$AC,14,0)/24/3600</f>
        <v>0.01388888889</v>
      </c>
      <c r="R49" s="5" t="str">
        <f>VLOOKUP($B49,Summary!$A:$AC,15,0)</f>
        <v>F</v>
      </c>
      <c r="S49" s="15">
        <f>VLOOKUP($B49,Summary!$A:$AC,16,0)/24/3600</f>
        <v>0.008333333333</v>
      </c>
      <c r="T49" s="5" t="str">
        <f>VLOOKUP($B49,Summary!$A:$AC,17,0)</f>
        <v>F</v>
      </c>
      <c r="U49" s="15">
        <f>VLOOKUP($B49,Summary!$A:$AC,18,0)/24/3600</f>
        <v>0.008333333333</v>
      </c>
      <c r="V49" s="5" t="str">
        <f>VLOOKUP($B49,Summary!$A:$AC,19,0)</f>
        <v>F</v>
      </c>
      <c r="W49" s="15">
        <f>VLOOKUP($B49,Summary!$A:$AC,20,0)/24/3600</f>
        <v>0.01388888889</v>
      </c>
      <c r="X49" s="5" t="str">
        <f>VLOOKUP($B49,Summary!$A:$AC,21,0)</f>
        <v>F</v>
      </c>
      <c r="Y49" s="15">
        <f>VLOOKUP($B49,Summary!$A:$AC,22,0)/24/3600</f>
        <v>0</v>
      </c>
      <c r="Z49" s="5" t="str">
        <f>VLOOKUP($B49,Summary!$A:$AC,23,0)</f>
        <v>F</v>
      </c>
      <c r="AA49" s="15">
        <f>VLOOKUP($B49,Summary!$A:$AC,24,0)/24/3600</f>
        <v>0.008333333333</v>
      </c>
      <c r="AB49" s="5" t="str">
        <f>VLOOKUP($B49,Summary!$A:$AC,25,0)</f>
        <v>F</v>
      </c>
      <c r="AC49" s="15">
        <f>VLOOKUP($B49,Summary!$A:$AC,26,0)/24/3600</f>
        <v>0.01388888889</v>
      </c>
      <c r="AD49" s="5" t="str">
        <f>VLOOKUP($B49,Summary!$A:$AC,27,0)</f>
        <v>F</v>
      </c>
      <c r="AE49" s="16">
        <f>VLOOKUP($B49,Summary!$A:$AC,28,0)/24/3600</f>
        <v>0.09203845486</v>
      </c>
    </row>
    <row r="50" ht="14.25" customHeight="1">
      <c r="A50" s="8">
        <v>49.0</v>
      </c>
      <c r="B50" s="8">
        <f>MATCH(A50,Summary!$B:$B,0)-1</f>
        <v>40</v>
      </c>
      <c r="C50" s="9" t="str">
        <f>VLOOKUP($B50,'Entry list'!$A:$K,2,0)</f>
        <v>Nicholson/Magee</v>
      </c>
      <c r="D50" s="9" t="str">
        <f>VLOOKUP($B50,'Entry list'!$A:$K,'Entry list'!C$1,0)</f>
        <v>Fiesta ST150</v>
      </c>
      <c r="E50" s="8" t="str">
        <f>VLOOKUP($B50,'Entry list'!$A:$K,'Entry list'!G$1,0)</f>
        <v>MN</v>
      </c>
      <c r="F50" s="10">
        <f>VLOOKUP(B50,Summary!A:C,3,0)</f>
        <v>18</v>
      </c>
      <c r="G50" s="11">
        <f>VLOOKUP($B50,Summary!$A:$AC,4,0)/24/3600</f>
        <v>0.009027777778</v>
      </c>
      <c r="H50" s="9" t="str">
        <f>VLOOKUP($B50,Summary!$A:$AC,5,0)</f>
        <v>BF</v>
      </c>
      <c r="I50" s="11">
        <f>VLOOKUP($B50,Summary!$A:$AC,6,0)/24/3600</f>
        <v>0.006944444444</v>
      </c>
      <c r="J50" s="9" t="str">
        <f>VLOOKUP($B50,Summary!$A:$AC,7,0)</f>
        <v>F</v>
      </c>
      <c r="K50" s="11">
        <f>VLOOKUP($B50,Summary!$A:$AC,8,0)/24/3600</f>
        <v>0.01388888889</v>
      </c>
      <c r="L50" s="9" t="str">
        <f>VLOOKUP($B50,Summary!$A:$AC,9,0)</f>
        <v>F</v>
      </c>
      <c r="M50" s="11">
        <f>VLOOKUP($B50,Summary!$A:$AC,10,0)/24/3600</f>
        <v>0.009027777778</v>
      </c>
      <c r="N50" s="9" t="str">
        <f>VLOOKUP($B50,Summary!$A:$AC,11,0)</f>
        <v>F</v>
      </c>
      <c r="O50" s="11">
        <f>VLOOKUP($B50,Summary!$A:$AC,12,0)/24/3600</f>
        <v>0.006944444444</v>
      </c>
      <c r="P50" s="9" t="str">
        <f>VLOOKUP($B50,Summary!$A:$AC,13,0)</f>
        <v>F</v>
      </c>
      <c r="Q50" s="11">
        <f>VLOOKUP($B50,Summary!$A:$AC,14,0)/24/3600</f>
        <v>0.01388888889</v>
      </c>
      <c r="R50" s="9" t="str">
        <f>VLOOKUP($B50,Summary!$A:$AC,15,0)</f>
        <v>F</v>
      </c>
      <c r="S50" s="11">
        <f>VLOOKUP($B50,Summary!$A:$AC,16,0)/24/3600</f>
        <v>0.008333333333</v>
      </c>
      <c r="T50" s="9" t="str">
        <f>VLOOKUP($B50,Summary!$A:$AC,17,0)</f>
        <v>F</v>
      </c>
      <c r="U50" s="11">
        <f>VLOOKUP($B50,Summary!$A:$AC,18,0)/24/3600</f>
        <v>0.008333333333</v>
      </c>
      <c r="V50" s="9" t="str">
        <f>VLOOKUP($B50,Summary!$A:$AC,19,0)</f>
        <v>F</v>
      </c>
      <c r="W50" s="11">
        <f>VLOOKUP($B50,Summary!$A:$AC,20,0)/24/3600</f>
        <v>0.01388888889</v>
      </c>
      <c r="X50" s="9" t="str">
        <f>VLOOKUP($B50,Summary!$A:$AC,21,0)</f>
        <v>F</v>
      </c>
      <c r="Y50" s="11">
        <f>VLOOKUP($B50,Summary!$A:$AC,22,0)/24/3600</f>
        <v>0</v>
      </c>
      <c r="Z50" s="9" t="str">
        <f>VLOOKUP($B50,Summary!$A:$AC,23,0)</f>
        <v/>
      </c>
      <c r="AA50" s="11">
        <f>VLOOKUP($B50,Summary!$A:$AC,24,0)/24/3600</f>
        <v>0.008333333333</v>
      </c>
      <c r="AB50" s="9" t="str">
        <f>VLOOKUP($B50,Summary!$A:$AC,25,0)</f>
        <v>F</v>
      </c>
      <c r="AC50" s="11">
        <f>VLOOKUP($B50,Summary!$A:$AC,26,0)/24/3600</f>
        <v>0.01388888889</v>
      </c>
      <c r="AD50" s="9" t="str">
        <f>VLOOKUP($B50,Summary!$A:$AC,27,0)</f>
        <v>F</v>
      </c>
      <c r="AE50" s="12">
        <f>VLOOKUP($B50,Summary!$A:$AC,28,0)/24/3600</f>
        <v>0.1125014352</v>
      </c>
    </row>
    <row r="51" ht="14.25" customHeight="1">
      <c r="A51" s="13">
        <v>50.0</v>
      </c>
      <c r="B51" s="13">
        <f>MATCH(A51,Summary!$B:$B,0)-1</f>
        <v>46</v>
      </c>
      <c r="C51" s="5" t="str">
        <f>VLOOKUP($B51,'Entry list'!$A:$K,2,0)</f>
        <v>Wood/Waterman</v>
      </c>
      <c r="D51" s="5" t="str">
        <f>VLOOKUP($B51,'Entry list'!$A:$K,'Entry list'!C$1,0)</f>
        <v>Fiesta</v>
      </c>
      <c r="E51" s="13" t="str">
        <f>VLOOKUP($B51,'Entry list'!$A:$K,'Entry list'!G$1,0)</f>
        <v>MN</v>
      </c>
      <c r="F51" s="14">
        <f>VLOOKUP(B51,Summary!A:C,3,0)</f>
        <v>19</v>
      </c>
      <c r="G51" s="15">
        <f>VLOOKUP($B51,Summary!$A:$AC,4,0)/24/3600</f>
        <v>0.009027777778</v>
      </c>
      <c r="H51" s="5" t="str">
        <f>VLOOKUP($B51,Summary!$A:$AC,5,0)</f>
        <v>AF</v>
      </c>
      <c r="I51" s="15">
        <f>VLOOKUP($B51,Summary!$A:$AC,6,0)/24/3600</f>
        <v>0.006944444444</v>
      </c>
      <c r="J51" s="5" t="str">
        <f>VLOOKUP($B51,Summary!$A:$AC,7,0)</f>
        <v>F</v>
      </c>
      <c r="K51" s="15">
        <f>VLOOKUP($B51,Summary!$A:$AC,8,0)/24/3600</f>
        <v>0.01388888889</v>
      </c>
      <c r="L51" s="5" t="str">
        <f>VLOOKUP($B51,Summary!$A:$AC,9,0)</f>
        <v>F</v>
      </c>
      <c r="M51" s="15">
        <f>VLOOKUP($B51,Summary!$A:$AC,10,0)/24/3600</f>
        <v>0.009027777778</v>
      </c>
      <c r="N51" s="5" t="str">
        <f>VLOOKUP($B51,Summary!$A:$AC,11,0)</f>
        <v>F</v>
      </c>
      <c r="O51" s="15">
        <f>VLOOKUP($B51,Summary!$A:$AC,12,0)/24/3600</f>
        <v>0.006944444444</v>
      </c>
      <c r="P51" s="5" t="str">
        <f>VLOOKUP($B51,Summary!$A:$AC,13,0)</f>
        <v>F</v>
      </c>
      <c r="Q51" s="15">
        <f>VLOOKUP($B51,Summary!$A:$AC,14,0)/24/3600</f>
        <v>0.01388888889</v>
      </c>
      <c r="R51" s="5" t="str">
        <f>VLOOKUP($B51,Summary!$A:$AC,15,0)</f>
        <v>F</v>
      </c>
      <c r="S51" s="15">
        <f>VLOOKUP($B51,Summary!$A:$AC,16,0)/24/3600</f>
        <v>0.008333333333</v>
      </c>
      <c r="T51" s="5" t="str">
        <f>VLOOKUP($B51,Summary!$A:$AC,17,0)</f>
        <v>F</v>
      </c>
      <c r="U51" s="15">
        <f>VLOOKUP($B51,Summary!$A:$AC,18,0)/24/3600</f>
        <v>0.008333333333</v>
      </c>
      <c r="V51" s="5" t="str">
        <f>VLOOKUP($B51,Summary!$A:$AC,19,0)</f>
        <v>F</v>
      </c>
      <c r="W51" s="15">
        <f>VLOOKUP($B51,Summary!$A:$AC,20,0)/24/3600</f>
        <v>0.01388888889</v>
      </c>
      <c r="X51" s="5" t="str">
        <f>VLOOKUP($B51,Summary!$A:$AC,21,0)</f>
        <v>F</v>
      </c>
      <c r="Y51" s="15">
        <f>VLOOKUP($B51,Summary!$A:$AC,22,0)/24/3600</f>
        <v>0</v>
      </c>
      <c r="Z51" s="5" t="str">
        <f>VLOOKUP($B51,Summary!$A:$AC,23,0)</f>
        <v/>
      </c>
      <c r="AA51" s="15">
        <f>VLOOKUP($B51,Summary!$A:$AC,24,0)/24/3600</f>
        <v>0.008333333333</v>
      </c>
      <c r="AB51" s="5" t="str">
        <f>VLOOKUP($B51,Summary!$A:$AC,25,0)</f>
        <v>F</v>
      </c>
      <c r="AC51" s="15">
        <f>VLOOKUP($B51,Summary!$A:$AC,26,0)/24/3600</f>
        <v>0.01388888889</v>
      </c>
      <c r="AD51" s="5" t="str">
        <f>VLOOKUP($B51,Summary!$A:$AC,27,0)</f>
        <v>F</v>
      </c>
      <c r="AE51" s="16">
        <f>VLOOKUP($B51,Summary!$A:$AC,28,0)/24/3600</f>
        <v>0.1125014421</v>
      </c>
    </row>
    <row r="52" ht="14.25" customHeight="1">
      <c r="A52" s="17"/>
      <c r="B52" s="17"/>
      <c r="C52" s="18"/>
      <c r="D52" s="18"/>
      <c r="E52" s="17"/>
      <c r="F52" s="17"/>
      <c r="G52" s="19"/>
      <c r="H52" s="20"/>
      <c r="I52" s="19"/>
      <c r="K52" s="19"/>
      <c r="M52" s="19"/>
      <c r="O52" s="19"/>
      <c r="Q52" s="19"/>
      <c r="S52" s="19"/>
      <c r="U52" s="19"/>
      <c r="W52" s="19"/>
      <c r="Y52" s="19"/>
      <c r="AA52" s="19"/>
      <c r="AC52" s="19"/>
    </row>
    <row r="53" ht="14.25" customHeight="1">
      <c r="C53" s="18"/>
      <c r="D53" s="18"/>
      <c r="E53" s="17"/>
      <c r="F53" s="17"/>
    </row>
    <row r="54" ht="14.25" customHeight="1">
      <c r="C54" s="18"/>
      <c r="D54" s="18"/>
      <c r="E54" s="17"/>
      <c r="F54" s="17"/>
    </row>
    <row r="55" ht="14.25" customHeight="1">
      <c r="A55" s="17"/>
      <c r="B55" s="17"/>
      <c r="C55" s="18"/>
      <c r="D55" s="18"/>
      <c r="E55" s="17"/>
      <c r="F55" s="17"/>
    </row>
    <row r="56" ht="14.25" customHeight="1">
      <c r="A56" s="17"/>
      <c r="B56" s="17"/>
      <c r="C56" s="18"/>
      <c r="D56" s="18"/>
      <c r="E56" s="17"/>
      <c r="F56" s="17"/>
    </row>
    <row r="57" ht="14.25" customHeight="1">
      <c r="A57" s="17"/>
      <c r="B57" s="17"/>
      <c r="C57" s="18"/>
      <c r="D57" s="18"/>
      <c r="E57" s="17"/>
      <c r="F57" s="17"/>
    </row>
    <row r="58" ht="14.25" customHeight="1">
      <c r="A58" s="17"/>
      <c r="B58" s="17"/>
      <c r="C58" s="18"/>
      <c r="D58" s="18"/>
      <c r="E58" s="17"/>
      <c r="F58" s="17"/>
    </row>
    <row r="59" ht="14.25" customHeight="1">
      <c r="A59" s="17"/>
      <c r="B59" s="17"/>
      <c r="C59" s="18"/>
      <c r="D59" s="18"/>
      <c r="E59" s="17"/>
      <c r="F59" s="17"/>
    </row>
    <row r="60" ht="14.25" customHeight="1">
      <c r="A60" s="17"/>
      <c r="B60" s="17"/>
      <c r="C60" s="18"/>
      <c r="D60" s="18"/>
      <c r="E60" s="17"/>
      <c r="F60" s="17"/>
    </row>
    <row r="61" ht="14.25" customHeight="1">
      <c r="A61" s="17"/>
      <c r="B61" s="17"/>
      <c r="C61" s="18"/>
      <c r="D61" s="18"/>
      <c r="E61" s="17"/>
      <c r="F61" s="17"/>
    </row>
    <row r="62" ht="14.25" customHeight="1">
      <c r="A62" s="17"/>
      <c r="B62" s="17"/>
      <c r="C62" s="18"/>
      <c r="D62" s="18"/>
      <c r="E62" s="17"/>
      <c r="F62" s="17"/>
    </row>
    <row r="63" ht="14.25" customHeight="1">
      <c r="A63" s="17"/>
      <c r="B63" s="17"/>
      <c r="C63" s="18"/>
      <c r="D63" s="18"/>
      <c r="E63" s="17"/>
      <c r="F63" s="17"/>
    </row>
    <row r="64" ht="14.25" customHeight="1">
      <c r="A64" s="17"/>
      <c r="B64" s="17"/>
      <c r="C64" s="18"/>
      <c r="D64" s="18"/>
      <c r="E64" s="17"/>
      <c r="F64" s="17"/>
    </row>
    <row r="65" ht="14.25" customHeight="1">
      <c r="A65" s="17"/>
      <c r="B65" s="17"/>
      <c r="C65" s="18"/>
      <c r="D65" s="18"/>
      <c r="E65" s="17"/>
      <c r="F65" s="17"/>
    </row>
    <row r="66" ht="14.25" customHeight="1">
      <c r="A66" s="17"/>
      <c r="B66" s="17"/>
      <c r="C66" s="18"/>
      <c r="D66" s="18"/>
      <c r="E66" s="17"/>
      <c r="F66" s="17"/>
    </row>
    <row r="67" ht="14.25" customHeight="1">
      <c r="A67" s="17"/>
      <c r="B67" s="17"/>
      <c r="C67" s="18"/>
      <c r="D67" s="18"/>
      <c r="E67" s="17"/>
      <c r="F67" s="17"/>
    </row>
    <row r="68" ht="14.25" customHeight="1">
      <c r="A68" s="17"/>
      <c r="B68" s="17"/>
      <c r="C68" s="18"/>
      <c r="D68" s="18"/>
      <c r="E68" s="17"/>
      <c r="F68" s="17"/>
    </row>
    <row r="69" ht="14.25" customHeight="1">
      <c r="A69" s="17"/>
      <c r="B69" s="17"/>
      <c r="C69" s="18"/>
      <c r="D69" s="18"/>
      <c r="E69" s="17"/>
      <c r="F69" s="17"/>
    </row>
    <row r="70" ht="14.25" customHeight="1">
      <c r="A70" s="17"/>
      <c r="B70" s="17"/>
      <c r="C70" s="18"/>
      <c r="D70" s="18"/>
      <c r="E70" s="17"/>
      <c r="F70" s="17"/>
    </row>
    <row r="71" ht="14.25" customHeight="1">
      <c r="A71" s="17"/>
      <c r="B71" s="17"/>
      <c r="C71" s="18"/>
      <c r="D71" s="18"/>
      <c r="E71" s="17"/>
      <c r="F71" s="17"/>
    </row>
    <row r="72" ht="14.25" customHeight="1">
      <c r="A72" s="17"/>
      <c r="B72" s="17"/>
      <c r="C72" s="18"/>
      <c r="D72" s="18"/>
      <c r="E72" s="17"/>
      <c r="F72" s="17"/>
    </row>
    <row r="73" ht="14.25" customHeight="1">
      <c r="A73" s="17"/>
      <c r="B73" s="17"/>
      <c r="C73" s="18"/>
      <c r="D73" s="18"/>
      <c r="E73" s="17"/>
      <c r="F73" s="17"/>
    </row>
    <row r="74" ht="14.25" customHeight="1">
      <c r="A74" s="17"/>
      <c r="B74" s="17"/>
      <c r="C74" s="18"/>
      <c r="D74" s="18"/>
      <c r="E74" s="17"/>
      <c r="F74" s="17"/>
    </row>
    <row r="75" ht="14.25" customHeight="1">
      <c r="A75" s="17"/>
      <c r="B75" s="17"/>
      <c r="C75" s="18"/>
      <c r="D75" s="18"/>
      <c r="E75" s="17"/>
      <c r="F75" s="17"/>
    </row>
    <row r="76" ht="14.25" customHeight="1">
      <c r="A76" s="17"/>
      <c r="B76" s="17"/>
      <c r="C76" s="18"/>
      <c r="D76" s="18"/>
      <c r="E76" s="17"/>
      <c r="F76" s="17"/>
    </row>
    <row r="77" ht="14.25" customHeight="1">
      <c r="A77" s="17"/>
      <c r="B77" s="17"/>
      <c r="C77" s="18"/>
      <c r="D77" s="18"/>
      <c r="E77" s="17"/>
      <c r="F77" s="17"/>
    </row>
    <row r="78" ht="14.25" customHeight="1">
      <c r="A78" s="17"/>
      <c r="B78" s="17"/>
      <c r="C78" s="18"/>
      <c r="D78" s="18"/>
      <c r="E78" s="17"/>
      <c r="F78" s="17"/>
    </row>
    <row r="79" ht="14.25" customHeight="1">
      <c r="A79" s="17"/>
      <c r="B79" s="17"/>
      <c r="C79" s="18"/>
      <c r="D79" s="18"/>
      <c r="E79" s="17"/>
      <c r="F79" s="17"/>
    </row>
    <row r="80" ht="14.25" customHeight="1">
      <c r="A80" s="17"/>
      <c r="B80" s="17"/>
      <c r="C80" s="18"/>
      <c r="D80" s="18"/>
      <c r="E80" s="17"/>
      <c r="F80" s="17"/>
    </row>
    <row r="81" ht="14.25" customHeight="1">
      <c r="A81" s="17"/>
      <c r="B81" s="17"/>
      <c r="C81" s="18"/>
      <c r="D81" s="18"/>
      <c r="E81" s="17"/>
      <c r="F81" s="17"/>
    </row>
    <row r="82" ht="14.25" customHeight="1">
      <c r="A82" s="17"/>
      <c r="B82" s="17"/>
      <c r="C82" s="18"/>
      <c r="D82" s="18"/>
      <c r="E82" s="17"/>
      <c r="F82" s="17"/>
    </row>
    <row r="83" ht="14.25" customHeight="1">
      <c r="A83" s="17"/>
      <c r="B83" s="17"/>
      <c r="C83" s="18"/>
      <c r="D83" s="18"/>
      <c r="E83" s="17"/>
      <c r="F83" s="17"/>
    </row>
    <row r="84" ht="14.25" customHeight="1">
      <c r="A84" s="17"/>
      <c r="B84" s="17"/>
      <c r="C84" s="18"/>
      <c r="D84" s="18"/>
      <c r="E84" s="17"/>
      <c r="F84" s="17"/>
    </row>
    <row r="85" ht="14.25" customHeight="1">
      <c r="A85" s="17"/>
      <c r="B85" s="17"/>
      <c r="C85" s="18"/>
      <c r="D85" s="18"/>
      <c r="E85" s="17"/>
      <c r="F85" s="17"/>
    </row>
    <row r="86" ht="14.25" customHeight="1">
      <c r="A86" s="17"/>
      <c r="B86" s="17"/>
      <c r="C86" s="18"/>
      <c r="D86" s="18"/>
      <c r="E86" s="17"/>
      <c r="F86" s="17"/>
    </row>
    <row r="87" ht="14.25" customHeight="1">
      <c r="A87" s="17"/>
      <c r="B87" s="17"/>
      <c r="C87" s="18"/>
      <c r="D87" s="18"/>
      <c r="E87" s="17"/>
      <c r="F87" s="17"/>
    </row>
    <row r="88" ht="14.25" customHeight="1">
      <c r="A88" s="17"/>
      <c r="B88" s="17"/>
      <c r="C88" s="18"/>
      <c r="D88" s="18"/>
      <c r="E88" s="17"/>
      <c r="F88" s="17"/>
    </row>
    <row r="89" ht="14.25" customHeight="1">
      <c r="A89" s="17"/>
      <c r="B89" s="17"/>
      <c r="C89" s="18"/>
      <c r="D89" s="18"/>
      <c r="E89" s="17"/>
      <c r="F89" s="17"/>
    </row>
    <row r="90" ht="14.25" customHeight="1">
      <c r="A90" s="17"/>
      <c r="B90" s="17"/>
      <c r="C90" s="18"/>
      <c r="D90" s="18"/>
      <c r="E90" s="17"/>
      <c r="F90" s="17"/>
    </row>
    <row r="91" ht="14.25" customHeight="1">
      <c r="A91" s="17"/>
      <c r="B91" s="17"/>
      <c r="C91" s="18"/>
      <c r="D91" s="18"/>
      <c r="E91" s="17"/>
      <c r="F91" s="17"/>
    </row>
    <row r="92" ht="14.25" customHeight="1">
      <c r="A92" s="17"/>
      <c r="B92" s="17"/>
      <c r="C92" s="18"/>
      <c r="D92" s="18"/>
      <c r="E92" s="17"/>
      <c r="F92" s="17"/>
    </row>
    <row r="93" ht="14.25" customHeight="1">
      <c r="A93" s="17"/>
      <c r="B93" s="17"/>
      <c r="C93" s="18"/>
      <c r="D93" s="18"/>
      <c r="E93" s="17"/>
      <c r="F93" s="17"/>
    </row>
    <row r="94" ht="14.25" customHeight="1">
      <c r="A94" s="17"/>
      <c r="B94" s="17"/>
      <c r="C94" s="18"/>
      <c r="D94" s="18"/>
      <c r="E94" s="17"/>
      <c r="F94" s="17"/>
    </row>
    <row r="95" ht="14.25" customHeight="1">
      <c r="A95" s="17"/>
      <c r="B95" s="17"/>
      <c r="C95" s="18"/>
      <c r="D95" s="18"/>
      <c r="E95" s="17"/>
      <c r="F95" s="17"/>
    </row>
    <row r="96" ht="14.25" customHeight="1">
      <c r="A96" s="17"/>
      <c r="B96" s="17"/>
      <c r="C96" s="18"/>
      <c r="D96" s="18"/>
      <c r="E96" s="17"/>
      <c r="F96" s="17"/>
    </row>
    <row r="97" ht="14.25" customHeight="1">
      <c r="A97" s="17"/>
      <c r="B97" s="17"/>
      <c r="C97" s="18"/>
      <c r="D97" s="18"/>
      <c r="E97" s="17"/>
      <c r="F97" s="17"/>
    </row>
    <row r="98" ht="14.25" customHeight="1">
      <c r="A98" s="17"/>
      <c r="B98" s="17"/>
      <c r="C98" s="18"/>
      <c r="D98" s="18"/>
      <c r="E98" s="17"/>
      <c r="F98" s="17"/>
    </row>
    <row r="99" ht="14.25" customHeight="1">
      <c r="A99" s="17"/>
      <c r="B99" s="17"/>
      <c r="C99" s="18"/>
      <c r="D99" s="18"/>
      <c r="E99" s="17"/>
      <c r="F99" s="17"/>
    </row>
    <row r="100" ht="14.25" customHeight="1">
      <c r="A100" s="17"/>
      <c r="B100" s="17"/>
      <c r="C100" s="18"/>
      <c r="D100" s="18"/>
      <c r="E100" s="17"/>
      <c r="F100" s="17"/>
    </row>
    <row r="101" ht="14.25" customHeight="1">
      <c r="A101" s="17"/>
      <c r="B101" s="17"/>
      <c r="C101" s="18"/>
      <c r="D101" s="18"/>
      <c r="E101" s="17"/>
      <c r="F101" s="17"/>
    </row>
    <row r="102" ht="14.25" customHeight="1">
      <c r="A102" s="17"/>
      <c r="B102" s="17"/>
      <c r="C102" s="18"/>
      <c r="D102" s="18"/>
      <c r="E102" s="17"/>
      <c r="F102" s="17"/>
    </row>
    <row r="103" ht="14.25" customHeight="1">
      <c r="A103" s="17"/>
      <c r="B103" s="17"/>
      <c r="C103" s="18"/>
      <c r="D103" s="18"/>
      <c r="E103" s="17"/>
      <c r="F103" s="17"/>
    </row>
    <row r="104" ht="14.25" customHeight="1">
      <c r="A104" s="17"/>
      <c r="B104" s="17"/>
      <c r="C104" s="18"/>
      <c r="D104" s="18"/>
      <c r="E104" s="17"/>
      <c r="F104" s="17"/>
    </row>
    <row r="105" ht="14.25" customHeight="1">
      <c r="A105" s="17"/>
      <c r="B105" s="17"/>
      <c r="C105" s="18"/>
      <c r="D105" s="18"/>
      <c r="E105" s="17"/>
      <c r="F105" s="17"/>
    </row>
    <row r="106" ht="14.25" customHeight="1">
      <c r="A106" s="17"/>
      <c r="B106" s="17"/>
      <c r="C106" s="18"/>
      <c r="D106" s="18"/>
      <c r="E106" s="17"/>
      <c r="F106" s="17"/>
    </row>
    <row r="107" ht="14.25" customHeight="1">
      <c r="A107" s="17"/>
      <c r="B107" s="17"/>
      <c r="C107" s="18"/>
      <c r="D107" s="18"/>
      <c r="E107" s="17"/>
      <c r="F107" s="17"/>
    </row>
    <row r="108" ht="14.25" customHeight="1">
      <c r="A108" s="17"/>
      <c r="B108" s="17"/>
      <c r="C108" s="18"/>
      <c r="D108" s="18"/>
      <c r="E108" s="17"/>
      <c r="F108" s="17"/>
    </row>
    <row r="109" ht="14.25" customHeight="1">
      <c r="A109" s="17"/>
      <c r="B109" s="17"/>
      <c r="C109" s="18"/>
      <c r="D109" s="18"/>
      <c r="E109" s="17"/>
      <c r="F109" s="17"/>
    </row>
    <row r="110" ht="14.25" customHeight="1">
      <c r="A110" s="17"/>
      <c r="B110" s="17"/>
      <c r="C110" s="18"/>
      <c r="D110" s="18"/>
      <c r="E110" s="17"/>
      <c r="F110" s="17"/>
    </row>
    <row r="111" ht="14.25" customHeight="1">
      <c r="A111" s="17"/>
      <c r="B111" s="17"/>
      <c r="C111" s="18"/>
      <c r="D111" s="18"/>
      <c r="E111" s="17"/>
      <c r="F111" s="17"/>
    </row>
    <row r="112" ht="14.25" customHeight="1">
      <c r="A112" s="17"/>
      <c r="B112" s="17"/>
      <c r="C112" s="18"/>
      <c r="D112" s="18"/>
      <c r="E112" s="17"/>
      <c r="F112" s="17"/>
    </row>
    <row r="113" ht="14.25" customHeight="1">
      <c r="A113" s="17"/>
      <c r="B113" s="17"/>
      <c r="C113" s="18"/>
      <c r="D113" s="18"/>
      <c r="E113" s="17"/>
      <c r="F113" s="17"/>
    </row>
    <row r="114" ht="14.25" customHeight="1">
      <c r="A114" s="17"/>
      <c r="B114" s="17"/>
      <c r="C114" s="18"/>
      <c r="D114" s="18"/>
      <c r="E114" s="17"/>
      <c r="F114" s="17"/>
    </row>
    <row r="115" ht="14.25" customHeight="1">
      <c r="A115" s="17"/>
      <c r="B115" s="17"/>
      <c r="C115" s="18"/>
      <c r="D115" s="18"/>
      <c r="E115" s="17"/>
      <c r="F115" s="17"/>
    </row>
    <row r="116" ht="14.25" customHeight="1">
      <c r="A116" s="17"/>
      <c r="B116" s="17"/>
      <c r="C116" s="18"/>
      <c r="D116" s="18"/>
      <c r="E116" s="17"/>
      <c r="F116" s="17"/>
    </row>
    <row r="117" ht="14.25" customHeight="1">
      <c r="A117" s="17"/>
      <c r="B117" s="17"/>
      <c r="C117" s="18"/>
      <c r="D117" s="18"/>
      <c r="E117" s="17"/>
      <c r="F117" s="17"/>
    </row>
    <row r="118" ht="14.25" customHeight="1">
      <c r="A118" s="17"/>
      <c r="B118" s="17"/>
      <c r="C118" s="18"/>
      <c r="D118" s="18"/>
      <c r="E118" s="17"/>
      <c r="F118" s="17"/>
    </row>
    <row r="119" ht="14.25" customHeight="1">
      <c r="A119" s="17"/>
      <c r="B119" s="17"/>
      <c r="C119" s="18"/>
      <c r="D119" s="18"/>
      <c r="E119" s="17"/>
      <c r="F119" s="17"/>
    </row>
    <row r="120" ht="14.25" customHeight="1">
      <c r="A120" s="17"/>
      <c r="B120" s="17"/>
      <c r="C120" s="18"/>
      <c r="D120" s="18"/>
      <c r="E120" s="17"/>
      <c r="F120" s="17"/>
    </row>
    <row r="121" ht="14.25" customHeight="1">
      <c r="A121" s="17"/>
      <c r="B121" s="17"/>
      <c r="C121" s="18"/>
      <c r="D121" s="18"/>
      <c r="E121" s="17"/>
      <c r="F121" s="17"/>
    </row>
    <row r="122" ht="14.25" customHeight="1">
      <c r="A122" s="17"/>
      <c r="B122" s="17"/>
      <c r="C122" s="18"/>
      <c r="D122" s="18"/>
      <c r="E122" s="17"/>
      <c r="F122" s="17"/>
    </row>
    <row r="123" ht="14.25" customHeight="1">
      <c r="A123" s="17"/>
      <c r="B123" s="17"/>
      <c r="C123" s="18"/>
      <c r="D123" s="18"/>
      <c r="E123" s="17"/>
      <c r="F123" s="17"/>
    </row>
    <row r="124" ht="14.25" customHeight="1">
      <c r="A124" s="17"/>
      <c r="B124" s="17"/>
      <c r="C124" s="18"/>
      <c r="D124" s="18"/>
      <c r="E124" s="17"/>
      <c r="F124" s="17"/>
    </row>
    <row r="125" ht="14.25" customHeight="1">
      <c r="A125" s="17"/>
      <c r="B125" s="17"/>
      <c r="C125" s="18"/>
      <c r="D125" s="18"/>
      <c r="E125" s="17"/>
      <c r="F125" s="17"/>
    </row>
    <row r="126" ht="14.25" customHeight="1">
      <c r="A126" s="17"/>
      <c r="B126" s="17"/>
      <c r="C126" s="18"/>
      <c r="D126" s="18"/>
      <c r="E126" s="17"/>
      <c r="F126" s="17"/>
    </row>
    <row r="127" ht="14.25" customHeight="1">
      <c r="A127" s="17"/>
      <c r="B127" s="17"/>
      <c r="C127" s="18"/>
      <c r="D127" s="18"/>
      <c r="E127" s="17"/>
      <c r="F127" s="17"/>
    </row>
    <row r="128" ht="14.25" customHeight="1">
      <c r="A128" s="17"/>
      <c r="B128" s="17"/>
      <c r="C128" s="18"/>
      <c r="D128" s="18"/>
      <c r="E128" s="17"/>
      <c r="F128" s="17"/>
    </row>
    <row r="129" ht="14.25" customHeight="1">
      <c r="A129" s="17"/>
      <c r="B129" s="17"/>
      <c r="C129" s="18"/>
      <c r="D129" s="18"/>
      <c r="E129" s="17"/>
      <c r="F129" s="17"/>
    </row>
    <row r="130" ht="14.25" customHeight="1">
      <c r="A130" s="17"/>
      <c r="B130" s="17"/>
      <c r="C130" s="18"/>
      <c r="D130" s="18"/>
      <c r="E130" s="17"/>
      <c r="F130" s="17"/>
    </row>
    <row r="131" ht="14.25" customHeight="1">
      <c r="A131" s="17"/>
      <c r="B131" s="17"/>
      <c r="C131" s="18"/>
      <c r="D131" s="18"/>
      <c r="E131" s="17"/>
      <c r="F131" s="17"/>
    </row>
    <row r="132" ht="14.25" customHeight="1">
      <c r="A132" s="17"/>
      <c r="B132" s="17"/>
      <c r="C132" s="18"/>
      <c r="D132" s="18"/>
      <c r="E132" s="17"/>
      <c r="F132" s="17"/>
    </row>
    <row r="133" ht="14.25" customHeight="1">
      <c r="A133" s="17"/>
      <c r="B133" s="17"/>
      <c r="C133" s="18"/>
      <c r="D133" s="18"/>
      <c r="E133" s="17"/>
      <c r="F133" s="17"/>
    </row>
    <row r="134" ht="14.25" customHeight="1">
      <c r="A134" s="17"/>
      <c r="B134" s="17"/>
      <c r="C134" s="18"/>
      <c r="D134" s="18"/>
      <c r="E134" s="17"/>
      <c r="F134" s="17"/>
    </row>
    <row r="135" ht="14.25" customHeight="1">
      <c r="A135" s="17"/>
      <c r="B135" s="17"/>
      <c r="C135" s="18"/>
      <c r="D135" s="18"/>
      <c r="E135" s="17"/>
      <c r="F135" s="17"/>
    </row>
    <row r="136" ht="14.25" customHeight="1">
      <c r="A136" s="17"/>
      <c r="B136" s="17"/>
      <c r="C136" s="18"/>
      <c r="D136" s="18"/>
      <c r="E136" s="17"/>
      <c r="F136" s="17"/>
    </row>
    <row r="137" ht="14.25" customHeight="1">
      <c r="A137" s="17"/>
      <c r="B137" s="17"/>
      <c r="C137" s="18"/>
      <c r="D137" s="18"/>
      <c r="E137" s="17"/>
      <c r="F137" s="17"/>
    </row>
    <row r="138" ht="14.25" customHeight="1">
      <c r="A138" s="17"/>
      <c r="B138" s="17"/>
      <c r="C138" s="18"/>
      <c r="D138" s="18"/>
      <c r="E138" s="17"/>
      <c r="F138" s="17"/>
    </row>
    <row r="139" ht="14.25" customHeight="1">
      <c r="A139" s="17"/>
      <c r="B139" s="17"/>
      <c r="C139" s="18"/>
      <c r="D139" s="18"/>
      <c r="E139" s="17"/>
      <c r="F139" s="17"/>
    </row>
    <row r="140" ht="14.25" customHeight="1">
      <c r="A140" s="17"/>
      <c r="B140" s="17"/>
      <c r="C140" s="18"/>
      <c r="D140" s="18"/>
      <c r="E140" s="17"/>
      <c r="F140" s="17"/>
    </row>
    <row r="141" ht="14.25" customHeight="1">
      <c r="A141" s="17"/>
      <c r="B141" s="17"/>
      <c r="C141" s="18"/>
      <c r="D141" s="18"/>
      <c r="E141" s="17"/>
      <c r="F141" s="17"/>
    </row>
    <row r="142" ht="14.25" customHeight="1">
      <c r="A142" s="17"/>
      <c r="B142" s="17"/>
      <c r="C142" s="18"/>
      <c r="D142" s="18"/>
      <c r="E142" s="17"/>
      <c r="F142" s="17"/>
    </row>
    <row r="143" ht="14.25" customHeight="1">
      <c r="A143" s="17"/>
      <c r="B143" s="17"/>
      <c r="C143" s="18"/>
      <c r="D143" s="18"/>
      <c r="E143" s="17"/>
      <c r="F143" s="17"/>
    </row>
    <row r="144" ht="14.25" customHeight="1">
      <c r="A144" s="17"/>
      <c r="B144" s="17"/>
      <c r="C144" s="18"/>
      <c r="D144" s="18"/>
      <c r="E144" s="17"/>
      <c r="F144" s="17"/>
    </row>
    <row r="145" ht="14.25" customHeight="1">
      <c r="A145" s="17"/>
      <c r="B145" s="17"/>
      <c r="C145" s="18"/>
      <c r="D145" s="18"/>
      <c r="E145" s="17"/>
      <c r="F145" s="17"/>
    </row>
    <row r="146" ht="14.25" customHeight="1">
      <c r="A146" s="17"/>
      <c r="B146" s="17"/>
      <c r="C146" s="18"/>
      <c r="D146" s="18"/>
      <c r="E146" s="17"/>
      <c r="F146" s="17"/>
    </row>
    <row r="147" ht="14.25" customHeight="1">
      <c r="A147" s="17"/>
      <c r="B147" s="17"/>
      <c r="C147" s="18"/>
      <c r="D147" s="18"/>
      <c r="E147" s="17"/>
      <c r="F147" s="17"/>
    </row>
    <row r="148" ht="14.25" customHeight="1">
      <c r="A148" s="17"/>
      <c r="B148" s="17"/>
      <c r="C148" s="18"/>
      <c r="D148" s="18"/>
      <c r="E148" s="17"/>
      <c r="F148" s="17"/>
    </row>
    <row r="149" ht="14.25" customHeight="1">
      <c r="A149" s="17"/>
      <c r="B149" s="17"/>
      <c r="C149" s="18"/>
      <c r="D149" s="18"/>
      <c r="E149" s="17"/>
      <c r="F149" s="17"/>
    </row>
    <row r="150" ht="14.25" customHeight="1">
      <c r="A150" s="17"/>
      <c r="B150" s="17"/>
      <c r="C150" s="18"/>
      <c r="D150" s="18"/>
      <c r="E150" s="17"/>
      <c r="F150" s="17"/>
    </row>
    <row r="151" ht="14.25" customHeight="1">
      <c r="A151" s="17"/>
      <c r="B151" s="17"/>
      <c r="C151" s="18"/>
      <c r="D151" s="18"/>
      <c r="E151" s="17"/>
      <c r="F151" s="17"/>
    </row>
    <row r="152" ht="14.25" customHeight="1">
      <c r="A152" s="17"/>
      <c r="B152" s="17"/>
      <c r="C152" s="18"/>
      <c r="D152" s="18"/>
      <c r="E152" s="17"/>
      <c r="F152" s="17"/>
    </row>
    <row r="153" ht="14.25" customHeight="1">
      <c r="A153" s="17"/>
      <c r="B153" s="17"/>
      <c r="C153" s="18"/>
      <c r="D153" s="18"/>
      <c r="E153" s="17"/>
      <c r="F153" s="17"/>
    </row>
    <row r="154" ht="14.25" customHeight="1">
      <c r="A154" s="17"/>
      <c r="B154" s="17"/>
      <c r="C154" s="18"/>
      <c r="D154" s="18"/>
      <c r="E154" s="17"/>
      <c r="F154" s="17"/>
    </row>
    <row r="155" ht="14.25" customHeight="1">
      <c r="A155" s="17"/>
      <c r="B155" s="17"/>
      <c r="C155" s="18"/>
      <c r="D155" s="18"/>
      <c r="E155" s="17"/>
      <c r="F155" s="17"/>
    </row>
    <row r="156" ht="14.25" customHeight="1">
      <c r="A156" s="17"/>
      <c r="B156" s="17"/>
      <c r="C156" s="18"/>
      <c r="D156" s="18"/>
      <c r="E156" s="17"/>
      <c r="F156" s="17"/>
    </row>
    <row r="157" ht="14.25" customHeight="1">
      <c r="A157" s="17"/>
      <c r="B157" s="17"/>
      <c r="C157" s="18"/>
      <c r="D157" s="18"/>
      <c r="E157" s="17"/>
      <c r="F157" s="17"/>
    </row>
    <row r="158" ht="14.25" customHeight="1">
      <c r="A158" s="17"/>
      <c r="B158" s="17"/>
      <c r="C158" s="18"/>
      <c r="D158" s="18"/>
      <c r="E158" s="17"/>
      <c r="F158" s="17"/>
    </row>
    <row r="159" ht="14.25" customHeight="1">
      <c r="A159" s="17"/>
      <c r="B159" s="17"/>
      <c r="C159" s="18"/>
      <c r="D159" s="18"/>
      <c r="E159" s="17"/>
      <c r="F159" s="17"/>
    </row>
    <row r="160" ht="14.25" customHeight="1">
      <c r="A160" s="17"/>
      <c r="B160" s="17"/>
      <c r="C160" s="18"/>
      <c r="D160" s="18"/>
      <c r="E160" s="17"/>
      <c r="F160" s="17"/>
    </row>
    <row r="161" ht="14.25" customHeight="1">
      <c r="A161" s="17"/>
      <c r="B161" s="17"/>
      <c r="C161" s="18"/>
      <c r="D161" s="18"/>
      <c r="E161" s="17"/>
      <c r="F161" s="17"/>
    </row>
    <row r="162" ht="14.25" customHeight="1">
      <c r="A162" s="17"/>
      <c r="B162" s="17"/>
      <c r="C162" s="18"/>
      <c r="D162" s="18"/>
      <c r="E162" s="17"/>
      <c r="F162" s="17"/>
    </row>
    <row r="163" ht="14.25" customHeight="1">
      <c r="A163" s="17"/>
      <c r="B163" s="17"/>
      <c r="C163" s="18"/>
      <c r="D163" s="18"/>
      <c r="E163" s="17"/>
      <c r="F163" s="17"/>
    </row>
    <row r="164" ht="14.25" customHeight="1">
      <c r="A164" s="17"/>
      <c r="B164" s="17"/>
      <c r="C164" s="18"/>
      <c r="D164" s="18"/>
      <c r="E164" s="17"/>
      <c r="F164" s="17"/>
    </row>
    <row r="165" ht="14.25" customHeight="1">
      <c r="A165" s="17"/>
      <c r="B165" s="17"/>
      <c r="C165" s="18"/>
      <c r="D165" s="18"/>
      <c r="E165" s="17"/>
      <c r="F165" s="17"/>
    </row>
    <row r="166" ht="14.25" customHeight="1">
      <c r="A166" s="17"/>
      <c r="B166" s="17"/>
      <c r="C166" s="18"/>
      <c r="D166" s="18"/>
      <c r="E166" s="17"/>
      <c r="F166" s="17"/>
    </row>
    <row r="167" ht="14.25" customHeight="1">
      <c r="A167" s="17"/>
      <c r="B167" s="17"/>
      <c r="C167" s="18"/>
      <c r="D167" s="18"/>
      <c r="E167" s="17"/>
      <c r="F167" s="17"/>
    </row>
    <row r="168" ht="14.25" customHeight="1">
      <c r="A168" s="17"/>
      <c r="B168" s="17"/>
      <c r="C168" s="18"/>
      <c r="D168" s="18"/>
      <c r="E168" s="17"/>
      <c r="F168" s="17"/>
    </row>
    <row r="169" ht="14.25" customHeight="1">
      <c r="A169" s="17"/>
      <c r="B169" s="17"/>
      <c r="C169" s="18"/>
      <c r="D169" s="18"/>
      <c r="E169" s="17"/>
      <c r="F169" s="17"/>
    </row>
    <row r="170" ht="14.25" customHeight="1">
      <c r="A170" s="17"/>
      <c r="B170" s="17"/>
      <c r="C170" s="18"/>
      <c r="D170" s="18"/>
      <c r="E170" s="17"/>
      <c r="F170" s="17"/>
    </row>
    <row r="171" ht="14.25" customHeight="1">
      <c r="A171" s="17"/>
      <c r="B171" s="17"/>
      <c r="C171" s="18"/>
      <c r="D171" s="18"/>
      <c r="E171" s="17"/>
      <c r="F171" s="17"/>
    </row>
    <row r="172" ht="14.25" customHeight="1">
      <c r="A172" s="17"/>
      <c r="B172" s="17"/>
      <c r="C172" s="18"/>
      <c r="D172" s="18"/>
      <c r="E172" s="17"/>
      <c r="F172" s="17"/>
    </row>
    <row r="173" ht="14.25" customHeight="1">
      <c r="A173" s="17"/>
      <c r="B173" s="17"/>
      <c r="C173" s="18"/>
      <c r="D173" s="18"/>
      <c r="E173" s="17"/>
      <c r="F173" s="17"/>
    </row>
    <row r="174" ht="14.25" customHeight="1">
      <c r="A174" s="17"/>
      <c r="B174" s="17"/>
      <c r="C174" s="18"/>
      <c r="D174" s="18"/>
      <c r="E174" s="17"/>
      <c r="F174" s="17"/>
    </row>
    <row r="175" ht="14.25" customHeight="1">
      <c r="A175" s="17"/>
      <c r="B175" s="17"/>
      <c r="C175" s="18"/>
      <c r="D175" s="18"/>
      <c r="E175" s="17"/>
      <c r="F175" s="17"/>
    </row>
    <row r="176" ht="14.25" customHeight="1">
      <c r="A176" s="17"/>
      <c r="B176" s="17"/>
      <c r="C176" s="18"/>
      <c r="D176" s="18"/>
      <c r="E176" s="17"/>
      <c r="F176" s="17"/>
    </row>
    <row r="177" ht="14.25" customHeight="1">
      <c r="A177" s="17"/>
      <c r="B177" s="17"/>
      <c r="C177" s="18"/>
      <c r="D177" s="18"/>
      <c r="E177" s="17"/>
      <c r="F177" s="17"/>
    </row>
    <row r="178" ht="14.25" customHeight="1">
      <c r="A178" s="17"/>
      <c r="B178" s="17"/>
      <c r="C178" s="18"/>
      <c r="D178" s="18"/>
      <c r="E178" s="17"/>
      <c r="F178" s="17"/>
    </row>
    <row r="179" ht="14.25" customHeight="1">
      <c r="A179" s="17"/>
      <c r="B179" s="17"/>
      <c r="C179" s="18"/>
      <c r="D179" s="18"/>
      <c r="E179" s="17"/>
      <c r="F179" s="17"/>
    </row>
    <row r="180" ht="14.25" customHeight="1">
      <c r="A180" s="17"/>
      <c r="B180" s="17"/>
      <c r="C180" s="18"/>
      <c r="D180" s="18"/>
      <c r="E180" s="17"/>
      <c r="F180" s="17"/>
    </row>
    <row r="181" ht="14.25" customHeight="1">
      <c r="A181" s="17"/>
      <c r="B181" s="17"/>
      <c r="C181" s="18"/>
      <c r="D181" s="18"/>
      <c r="E181" s="17"/>
      <c r="F181" s="17"/>
    </row>
    <row r="182" ht="14.25" customHeight="1">
      <c r="A182" s="17"/>
      <c r="B182" s="17"/>
      <c r="C182" s="18"/>
      <c r="D182" s="18"/>
      <c r="E182" s="17"/>
      <c r="F182" s="17"/>
    </row>
    <row r="183" ht="14.25" customHeight="1">
      <c r="A183" s="17"/>
      <c r="B183" s="17"/>
      <c r="C183" s="18"/>
      <c r="D183" s="18"/>
      <c r="E183" s="17"/>
      <c r="F183" s="17"/>
    </row>
    <row r="184" ht="14.25" customHeight="1">
      <c r="A184" s="17"/>
      <c r="B184" s="17"/>
      <c r="C184" s="18"/>
      <c r="D184" s="18"/>
      <c r="E184" s="17"/>
      <c r="F184" s="17"/>
    </row>
    <row r="185" ht="14.25" customHeight="1">
      <c r="A185" s="17"/>
      <c r="B185" s="17"/>
      <c r="C185" s="18"/>
      <c r="D185" s="18"/>
      <c r="E185" s="17"/>
      <c r="F185" s="17"/>
    </row>
    <row r="186" ht="14.25" customHeight="1">
      <c r="A186" s="17"/>
      <c r="B186" s="17"/>
      <c r="C186" s="18"/>
      <c r="D186" s="18"/>
      <c r="E186" s="17"/>
      <c r="F186" s="17"/>
    </row>
    <row r="187" ht="14.25" customHeight="1">
      <c r="A187" s="17"/>
      <c r="B187" s="17"/>
      <c r="C187" s="18"/>
      <c r="D187" s="18"/>
      <c r="E187" s="17"/>
      <c r="F187" s="17"/>
    </row>
    <row r="188" ht="14.25" customHeight="1">
      <c r="A188" s="17"/>
      <c r="B188" s="17"/>
      <c r="C188" s="18"/>
      <c r="D188" s="18"/>
      <c r="E188" s="17"/>
      <c r="F188" s="17"/>
    </row>
    <row r="189" ht="14.25" customHeight="1">
      <c r="A189" s="17"/>
      <c r="B189" s="17"/>
      <c r="C189" s="18"/>
      <c r="D189" s="18"/>
      <c r="E189" s="17"/>
      <c r="F189" s="17"/>
    </row>
    <row r="190" ht="14.25" customHeight="1">
      <c r="A190" s="17"/>
      <c r="B190" s="17"/>
      <c r="C190" s="18"/>
      <c r="D190" s="18"/>
      <c r="E190" s="17"/>
      <c r="F190" s="17"/>
    </row>
    <row r="191" ht="14.25" customHeight="1">
      <c r="A191" s="17"/>
      <c r="B191" s="17"/>
      <c r="C191" s="18"/>
      <c r="D191" s="18"/>
      <c r="E191" s="17"/>
      <c r="F191" s="17"/>
    </row>
    <row r="192" ht="14.25" customHeight="1">
      <c r="A192" s="17"/>
      <c r="B192" s="17"/>
      <c r="C192" s="18"/>
      <c r="D192" s="18"/>
      <c r="E192" s="17"/>
      <c r="F192" s="17"/>
    </row>
    <row r="193" ht="14.25" customHeight="1">
      <c r="A193" s="17"/>
      <c r="B193" s="17"/>
      <c r="C193" s="18"/>
      <c r="D193" s="18"/>
      <c r="E193" s="17"/>
      <c r="F193" s="17"/>
    </row>
    <row r="194" ht="14.25" customHeight="1">
      <c r="A194" s="17"/>
      <c r="B194" s="17"/>
      <c r="C194" s="18"/>
      <c r="D194" s="18"/>
      <c r="E194" s="17"/>
      <c r="F194" s="17"/>
    </row>
    <row r="195" ht="14.25" customHeight="1">
      <c r="A195" s="17"/>
      <c r="B195" s="17"/>
      <c r="C195" s="18"/>
      <c r="D195" s="18"/>
      <c r="E195" s="17"/>
      <c r="F195" s="17"/>
    </row>
    <row r="196" ht="14.25" customHeight="1">
      <c r="A196" s="17"/>
      <c r="B196" s="17"/>
      <c r="C196" s="18"/>
      <c r="D196" s="18"/>
      <c r="E196" s="17"/>
      <c r="F196" s="17"/>
    </row>
    <row r="197" ht="14.25" customHeight="1">
      <c r="A197" s="17"/>
      <c r="B197" s="17"/>
      <c r="C197" s="18"/>
      <c r="D197" s="18"/>
      <c r="E197" s="17"/>
      <c r="F197" s="17"/>
    </row>
    <row r="198" ht="14.25" customHeight="1">
      <c r="A198" s="17"/>
      <c r="B198" s="17"/>
      <c r="C198" s="18"/>
      <c r="D198" s="18"/>
      <c r="E198" s="17"/>
      <c r="F198" s="17"/>
    </row>
    <row r="199" ht="14.25" customHeight="1">
      <c r="A199" s="17"/>
      <c r="B199" s="17"/>
      <c r="C199" s="18"/>
      <c r="D199" s="18"/>
      <c r="E199" s="17"/>
      <c r="F199" s="17"/>
    </row>
    <row r="200" ht="14.25" customHeight="1">
      <c r="A200" s="17"/>
      <c r="B200" s="17"/>
      <c r="C200" s="18"/>
      <c r="D200" s="18"/>
      <c r="E200" s="17"/>
      <c r="F200" s="17"/>
    </row>
    <row r="201" ht="14.25" customHeight="1">
      <c r="A201" s="17"/>
      <c r="B201" s="17"/>
      <c r="C201" s="18"/>
      <c r="D201" s="18"/>
      <c r="E201" s="17"/>
      <c r="F201" s="17"/>
    </row>
    <row r="202" ht="14.25" customHeight="1">
      <c r="A202" s="17"/>
      <c r="B202" s="17"/>
      <c r="C202" s="18"/>
      <c r="D202" s="18"/>
      <c r="E202" s="17"/>
      <c r="F202" s="17"/>
    </row>
    <row r="203" ht="14.25" customHeight="1">
      <c r="A203" s="17"/>
      <c r="B203" s="17"/>
      <c r="C203" s="18"/>
      <c r="D203" s="18"/>
      <c r="E203" s="17"/>
      <c r="F203" s="17"/>
    </row>
    <row r="204" ht="14.25" customHeight="1">
      <c r="A204" s="17"/>
      <c r="B204" s="17"/>
      <c r="C204" s="18"/>
      <c r="D204" s="18"/>
      <c r="E204" s="17"/>
      <c r="F204" s="17"/>
    </row>
    <row r="205" ht="14.25" customHeight="1">
      <c r="A205" s="17"/>
      <c r="B205" s="17"/>
      <c r="C205" s="18"/>
      <c r="D205" s="18"/>
      <c r="E205" s="17"/>
      <c r="F205" s="17"/>
    </row>
    <row r="206" ht="14.25" customHeight="1">
      <c r="A206" s="17"/>
      <c r="B206" s="17"/>
      <c r="C206" s="18"/>
      <c r="D206" s="18"/>
      <c r="E206" s="17"/>
      <c r="F206" s="17"/>
    </row>
    <row r="207" ht="14.25" customHeight="1">
      <c r="A207" s="17"/>
      <c r="B207" s="17"/>
      <c r="C207" s="18"/>
      <c r="D207" s="18"/>
      <c r="E207" s="17"/>
      <c r="F207" s="17"/>
    </row>
    <row r="208" ht="14.25" customHeight="1">
      <c r="A208" s="17"/>
      <c r="B208" s="17"/>
      <c r="C208" s="18"/>
      <c r="D208" s="18"/>
      <c r="E208" s="17"/>
      <c r="F208" s="17"/>
    </row>
    <row r="209" ht="14.25" customHeight="1">
      <c r="A209" s="17"/>
      <c r="B209" s="17"/>
      <c r="C209" s="18"/>
      <c r="D209" s="18"/>
      <c r="E209" s="17"/>
      <c r="F209" s="17"/>
    </row>
    <row r="210" ht="14.25" customHeight="1">
      <c r="A210" s="17"/>
      <c r="B210" s="17"/>
      <c r="C210" s="18"/>
      <c r="D210" s="18"/>
      <c r="E210" s="17"/>
      <c r="F210" s="17"/>
    </row>
    <row r="211" ht="14.25" customHeight="1">
      <c r="A211" s="17"/>
      <c r="B211" s="17"/>
      <c r="C211" s="18"/>
      <c r="D211" s="18"/>
      <c r="E211" s="17"/>
      <c r="F211" s="17"/>
    </row>
    <row r="212" ht="14.25" customHeight="1">
      <c r="A212" s="17"/>
      <c r="B212" s="17"/>
      <c r="C212" s="18"/>
      <c r="D212" s="18"/>
      <c r="E212" s="17"/>
      <c r="F212" s="17"/>
    </row>
    <row r="213" ht="14.25" customHeight="1">
      <c r="A213" s="17"/>
      <c r="B213" s="17"/>
      <c r="C213" s="18"/>
      <c r="D213" s="18"/>
      <c r="E213" s="17"/>
      <c r="F213" s="17"/>
    </row>
    <row r="214" ht="14.25" customHeight="1">
      <c r="A214" s="17"/>
      <c r="B214" s="17"/>
      <c r="C214" s="18"/>
      <c r="D214" s="18"/>
      <c r="E214" s="17"/>
      <c r="F214" s="17"/>
    </row>
    <row r="215" ht="14.25" customHeight="1">
      <c r="A215" s="17"/>
      <c r="B215" s="17"/>
      <c r="C215" s="18"/>
      <c r="D215" s="18"/>
      <c r="E215" s="17"/>
      <c r="F215" s="17"/>
    </row>
    <row r="216" ht="14.25" customHeight="1">
      <c r="A216" s="17"/>
      <c r="B216" s="17"/>
      <c r="C216" s="18"/>
      <c r="D216" s="18"/>
      <c r="E216" s="17"/>
      <c r="F216" s="17"/>
    </row>
    <row r="217" ht="14.25" customHeight="1">
      <c r="A217" s="17"/>
      <c r="B217" s="17"/>
      <c r="C217" s="18"/>
      <c r="D217" s="18"/>
      <c r="E217" s="17"/>
      <c r="F217" s="17"/>
    </row>
    <row r="218" ht="14.25" customHeight="1">
      <c r="A218" s="17"/>
      <c r="B218" s="17"/>
      <c r="C218" s="18"/>
      <c r="D218" s="18"/>
      <c r="E218" s="17"/>
      <c r="F218" s="17"/>
    </row>
    <row r="219" ht="14.25" customHeight="1">
      <c r="A219" s="17"/>
      <c r="B219" s="17"/>
      <c r="C219" s="18"/>
      <c r="D219" s="18"/>
      <c r="E219" s="17"/>
      <c r="F219" s="17"/>
    </row>
    <row r="220" ht="14.25" customHeight="1">
      <c r="A220" s="17"/>
      <c r="B220" s="17"/>
      <c r="C220" s="18"/>
      <c r="D220" s="18"/>
      <c r="E220" s="17"/>
      <c r="F220" s="17"/>
    </row>
    <row r="221" ht="14.25" customHeight="1">
      <c r="A221" s="17"/>
      <c r="B221" s="17"/>
      <c r="C221" s="18"/>
      <c r="D221" s="18"/>
      <c r="E221" s="17"/>
      <c r="F221" s="17"/>
    </row>
    <row r="222" ht="14.25" customHeight="1">
      <c r="A222" s="17"/>
      <c r="B222" s="17"/>
      <c r="C222" s="18"/>
      <c r="D222" s="18"/>
      <c r="E222" s="17"/>
      <c r="F222" s="17"/>
    </row>
    <row r="223" ht="14.25" customHeight="1">
      <c r="A223" s="17"/>
      <c r="B223" s="17"/>
      <c r="C223" s="18"/>
      <c r="D223" s="18"/>
      <c r="E223" s="17"/>
      <c r="F223" s="17"/>
    </row>
    <row r="224" ht="14.25" customHeight="1">
      <c r="A224" s="17"/>
      <c r="B224" s="17"/>
      <c r="C224" s="18"/>
      <c r="D224" s="18"/>
      <c r="E224" s="17"/>
      <c r="F224" s="17"/>
    </row>
    <row r="225" ht="14.25" customHeight="1">
      <c r="A225" s="17"/>
      <c r="B225" s="17"/>
      <c r="C225" s="18"/>
      <c r="D225" s="18"/>
      <c r="E225" s="17"/>
      <c r="F225" s="17"/>
    </row>
    <row r="226" ht="14.25" customHeight="1">
      <c r="A226" s="17"/>
      <c r="B226" s="17"/>
      <c r="C226" s="18"/>
      <c r="D226" s="18"/>
      <c r="E226" s="17"/>
      <c r="F226" s="17"/>
    </row>
    <row r="227" ht="14.25" customHeight="1">
      <c r="A227" s="17"/>
      <c r="B227" s="17"/>
      <c r="C227" s="18"/>
      <c r="D227" s="18"/>
      <c r="E227" s="17"/>
      <c r="F227" s="17"/>
    </row>
    <row r="228" ht="14.25" customHeight="1">
      <c r="A228" s="17"/>
      <c r="B228" s="17"/>
      <c r="C228" s="18"/>
      <c r="D228" s="18"/>
      <c r="E228" s="17"/>
      <c r="F228" s="17"/>
    </row>
    <row r="229" ht="14.25" customHeight="1">
      <c r="A229" s="17"/>
      <c r="B229" s="17"/>
      <c r="C229" s="18"/>
      <c r="D229" s="18"/>
      <c r="E229" s="17"/>
      <c r="F229" s="17"/>
    </row>
    <row r="230" ht="14.25" customHeight="1">
      <c r="A230" s="17"/>
      <c r="B230" s="17"/>
      <c r="C230" s="18"/>
      <c r="D230" s="18"/>
      <c r="E230" s="17"/>
      <c r="F230" s="17"/>
    </row>
    <row r="231" ht="14.25" customHeight="1">
      <c r="A231" s="17"/>
      <c r="B231" s="17"/>
      <c r="C231" s="18"/>
      <c r="D231" s="18"/>
      <c r="E231" s="17"/>
      <c r="F231" s="17"/>
    </row>
    <row r="232" ht="14.25" customHeight="1">
      <c r="A232" s="17"/>
      <c r="B232" s="17"/>
      <c r="C232" s="18"/>
      <c r="D232" s="18"/>
      <c r="E232" s="17"/>
      <c r="F232" s="17"/>
    </row>
    <row r="233" ht="14.25" customHeight="1">
      <c r="A233" s="17"/>
      <c r="B233" s="17"/>
      <c r="C233" s="18"/>
      <c r="D233" s="18"/>
      <c r="E233" s="17"/>
      <c r="F233" s="17"/>
    </row>
    <row r="234" ht="14.25" customHeight="1">
      <c r="A234" s="17"/>
      <c r="B234" s="17"/>
      <c r="C234" s="18"/>
      <c r="D234" s="18"/>
      <c r="E234" s="17"/>
      <c r="F234" s="17"/>
    </row>
    <row r="235" ht="14.25" customHeight="1">
      <c r="A235" s="17"/>
      <c r="B235" s="17"/>
      <c r="C235" s="18"/>
      <c r="D235" s="18"/>
      <c r="E235" s="17"/>
      <c r="F235" s="17"/>
    </row>
    <row r="236" ht="14.25" customHeight="1">
      <c r="A236" s="17"/>
      <c r="B236" s="17"/>
      <c r="C236" s="18"/>
      <c r="D236" s="18"/>
      <c r="E236" s="17"/>
      <c r="F236" s="17"/>
    </row>
    <row r="237" ht="14.25" customHeight="1">
      <c r="A237" s="17"/>
      <c r="B237" s="17"/>
      <c r="C237" s="18"/>
      <c r="D237" s="18"/>
      <c r="E237" s="17"/>
      <c r="F237" s="17"/>
    </row>
    <row r="238" ht="14.25" customHeight="1">
      <c r="A238" s="17"/>
      <c r="B238" s="17"/>
      <c r="C238" s="18"/>
      <c r="D238" s="18"/>
      <c r="E238" s="17"/>
      <c r="F238" s="17"/>
    </row>
    <row r="239" ht="14.25" customHeight="1">
      <c r="A239" s="17"/>
      <c r="B239" s="17"/>
      <c r="C239" s="18"/>
      <c r="D239" s="18"/>
      <c r="E239" s="17"/>
      <c r="F239" s="17"/>
    </row>
    <row r="240" ht="14.25" customHeight="1">
      <c r="A240" s="17"/>
      <c r="B240" s="17"/>
      <c r="C240" s="18"/>
      <c r="D240" s="18"/>
      <c r="E240" s="17"/>
      <c r="F240" s="17"/>
    </row>
    <row r="241" ht="14.25" customHeight="1">
      <c r="A241" s="17"/>
      <c r="B241" s="17"/>
      <c r="C241" s="18"/>
      <c r="D241" s="18"/>
      <c r="E241" s="17"/>
      <c r="F241" s="17"/>
    </row>
    <row r="242" ht="14.25" customHeight="1">
      <c r="A242" s="17"/>
      <c r="B242" s="17"/>
      <c r="C242" s="18"/>
      <c r="D242" s="18"/>
      <c r="E242" s="17"/>
      <c r="F242" s="17"/>
    </row>
    <row r="243" ht="14.25" customHeight="1">
      <c r="A243" s="17"/>
      <c r="B243" s="17"/>
      <c r="C243" s="18"/>
      <c r="D243" s="18"/>
      <c r="E243" s="17"/>
      <c r="F243" s="17"/>
    </row>
    <row r="244" ht="14.25" customHeight="1">
      <c r="A244" s="17"/>
      <c r="B244" s="17"/>
      <c r="C244" s="18"/>
      <c r="D244" s="18"/>
      <c r="E244" s="17"/>
      <c r="F244" s="17"/>
    </row>
    <row r="245" ht="14.25" customHeight="1">
      <c r="A245" s="17"/>
      <c r="B245" s="17"/>
      <c r="C245" s="18"/>
      <c r="D245" s="18"/>
      <c r="E245" s="17"/>
      <c r="F245" s="17"/>
    </row>
    <row r="246" ht="14.25" customHeight="1">
      <c r="A246" s="17"/>
      <c r="B246" s="17"/>
      <c r="C246" s="18"/>
      <c r="D246" s="18"/>
      <c r="E246" s="17"/>
      <c r="F246" s="17"/>
    </row>
    <row r="247" ht="14.25" customHeight="1">
      <c r="A247" s="17"/>
      <c r="B247" s="17"/>
      <c r="C247" s="18"/>
      <c r="D247" s="18"/>
      <c r="E247" s="17"/>
      <c r="F247" s="17"/>
    </row>
    <row r="248" ht="14.25" customHeight="1">
      <c r="A248" s="17"/>
      <c r="B248" s="17"/>
      <c r="C248" s="18"/>
      <c r="D248" s="18"/>
      <c r="E248" s="17"/>
      <c r="F248" s="17"/>
    </row>
    <row r="249" ht="14.25" customHeight="1">
      <c r="A249" s="17"/>
      <c r="B249" s="17"/>
      <c r="C249" s="18"/>
      <c r="D249" s="18"/>
      <c r="E249" s="17"/>
      <c r="F249" s="17"/>
    </row>
    <row r="250" ht="14.25" customHeight="1">
      <c r="A250" s="17"/>
      <c r="B250" s="17"/>
      <c r="C250" s="18"/>
      <c r="D250" s="18"/>
      <c r="E250" s="17"/>
      <c r="F250" s="17"/>
    </row>
    <row r="251" ht="14.25" customHeight="1">
      <c r="A251" s="17"/>
      <c r="B251" s="17"/>
      <c r="C251" s="18"/>
      <c r="D251" s="18"/>
      <c r="E251" s="17"/>
      <c r="F251" s="17"/>
    </row>
    <row r="252" ht="14.25" customHeight="1">
      <c r="A252" s="17"/>
      <c r="B252" s="17"/>
      <c r="C252" s="18"/>
      <c r="D252" s="18"/>
      <c r="E252" s="17"/>
      <c r="F252" s="17"/>
    </row>
    <row r="253" ht="14.25" customHeight="1">
      <c r="A253" s="17"/>
      <c r="B253" s="17"/>
      <c r="C253" s="18"/>
      <c r="D253" s="18"/>
      <c r="E253" s="17"/>
      <c r="F253" s="17"/>
    </row>
    <row r="254" ht="14.25" customHeight="1">
      <c r="A254" s="17"/>
      <c r="B254" s="17"/>
      <c r="C254" s="18"/>
      <c r="D254" s="18"/>
      <c r="E254" s="17"/>
      <c r="F254" s="17"/>
    </row>
    <row r="255" ht="14.25" customHeight="1">
      <c r="A255" s="17"/>
      <c r="B255" s="17"/>
      <c r="C255" s="18"/>
      <c r="D255" s="18"/>
      <c r="E255" s="17"/>
      <c r="F255" s="17"/>
    </row>
    <row r="256" ht="14.25" customHeight="1">
      <c r="A256" s="17"/>
      <c r="B256" s="17"/>
      <c r="C256" s="18"/>
      <c r="D256" s="18"/>
      <c r="E256" s="17"/>
      <c r="F256" s="17"/>
    </row>
    <row r="257" ht="14.25" customHeight="1">
      <c r="A257" s="17"/>
      <c r="B257" s="17"/>
      <c r="C257" s="18"/>
      <c r="D257" s="18"/>
      <c r="E257" s="17"/>
      <c r="F257" s="17"/>
    </row>
    <row r="258" ht="14.25" customHeight="1">
      <c r="A258" s="17"/>
      <c r="B258" s="17"/>
      <c r="C258" s="18"/>
      <c r="D258" s="18"/>
      <c r="E258" s="17"/>
      <c r="F258" s="17"/>
    </row>
    <row r="259" ht="14.25" customHeight="1">
      <c r="A259" s="17"/>
      <c r="B259" s="17"/>
      <c r="C259" s="18"/>
      <c r="D259" s="18"/>
      <c r="E259" s="17"/>
      <c r="F259" s="17"/>
    </row>
    <row r="260" ht="14.25" customHeight="1">
      <c r="A260" s="17"/>
      <c r="B260" s="17"/>
      <c r="C260" s="18"/>
      <c r="D260" s="18"/>
      <c r="E260" s="17"/>
      <c r="F260" s="17"/>
    </row>
    <row r="261" ht="14.25" customHeight="1">
      <c r="A261" s="17"/>
      <c r="B261" s="17"/>
      <c r="C261" s="18"/>
      <c r="D261" s="18"/>
      <c r="E261" s="17"/>
      <c r="F261" s="17"/>
    </row>
    <row r="262" ht="14.25" customHeight="1">
      <c r="A262" s="17"/>
      <c r="B262" s="17"/>
      <c r="C262" s="18"/>
      <c r="D262" s="18"/>
      <c r="E262" s="17"/>
      <c r="F262" s="17"/>
    </row>
    <row r="263" ht="14.25" customHeight="1">
      <c r="A263" s="17"/>
      <c r="B263" s="17"/>
      <c r="C263" s="18"/>
      <c r="D263" s="18"/>
      <c r="E263" s="17"/>
      <c r="F263" s="17"/>
    </row>
    <row r="264" ht="14.25" customHeight="1">
      <c r="A264" s="17"/>
      <c r="B264" s="17"/>
      <c r="C264" s="18"/>
      <c r="D264" s="18"/>
      <c r="E264" s="17"/>
      <c r="F264" s="17"/>
    </row>
    <row r="265" ht="14.25" customHeight="1">
      <c r="A265" s="17"/>
      <c r="B265" s="17"/>
      <c r="C265" s="18"/>
      <c r="D265" s="18"/>
      <c r="E265" s="17"/>
      <c r="F265" s="17"/>
    </row>
    <row r="266" ht="14.25" customHeight="1">
      <c r="A266" s="17"/>
      <c r="B266" s="17"/>
      <c r="C266" s="18"/>
      <c r="D266" s="18"/>
      <c r="E266" s="17"/>
      <c r="F266" s="17"/>
    </row>
    <row r="267" ht="14.25" customHeight="1">
      <c r="A267" s="17"/>
      <c r="B267" s="17"/>
      <c r="C267" s="18"/>
      <c r="D267" s="18"/>
      <c r="E267" s="17"/>
      <c r="F267" s="17"/>
    </row>
    <row r="268" ht="14.25" customHeight="1">
      <c r="A268" s="17"/>
      <c r="B268" s="17"/>
      <c r="C268" s="18"/>
      <c r="D268" s="18"/>
      <c r="E268" s="17"/>
      <c r="F268" s="17"/>
    </row>
    <row r="269" ht="14.25" customHeight="1">
      <c r="A269" s="17"/>
      <c r="B269" s="17"/>
      <c r="C269" s="18"/>
      <c r="D269" s="18"/>
      <c r="E269" s="17"/>
      <c r="F269" s="17"/>
    </row>
    <row r="270" ht="14.25" customHeight="1">
      <c r="A270" s="17"/>
      <c r="B270" s="17"/>
      <c r="C270" s="18"/>
      <c r="D270" s="18"/>
      <c r="E270" s="17"/>
      <c r="F270" s="17"/>
    </row>
    <row r="271" ht="14.25" customHeight="1">
      <c r="A271" s="17"/>
      <c r="B271" s="17"/>
      <c r="C271" s="18"/>
      <c r="D271" s="18"/>
      <c r="E271" s="17"/>
      <c r="F271" s="17"/>
    </row>
    <row r="272" ht="14.25" customHeight="1">
      <c r="A272" s="17"/>
      <c r="B272" s="17"/>
      <c r="C272" s="18"/>
      <c r="D272" s="18"/>
      <c r="E272" s="17"/>
      <c r="F272" s="17"/>
    </row>
    <row r="273" ht="14.25" customHeight="1">
      <c r="A273" s="17"/>
      <c r="B273" s="17"/>
      <c r="C273" s="18"/>
      <c r="D273" s="18"/>
      <c r="E273" s="17"/>
      <c r="F273" s="17"/>
    </row>
    <row r="274" ht="14.25" customHeight="1">
      <c r="A274" s="17"/>
      <c r="B274" s="17"/>
      <c r="C274" s="18"/>
      <c r="D274" s="18"/>
      <c r="E274" s="17"/>
      <c r="F274" s="17"/>
    </row>
    <row r="275" ht="14.25" customHeight="1">
      <c r="A275" s="17"/>
      <c r="B275" s="17"/>
      <c r="C275" s="18"/>
      <c r="D275" s="18"/>
      <c r="E275" s="17"/>
      <c r="F275" s="17"/>
    </row>
    <row r="276" ht="14.25" customHeight="1">
      <c r="A276" s="17"/>
      <c r="B276" s="17"/>
      <c r="C276" s="18"/>
      <c r="D276" s="18"/>
      <c r="E276" s="17"/>
      <c r="F276" s="17"/>
    </row>
    <row r="277" ht="14.25" customHeight="1">
      <c r="A277" s="17"/>
      <c r="B277" s="17"/>
      <c r="C277" s="18"/>
      <c r="D277" s="18"/>
      <c r="E277" s="17"/>
      <c r="F277" s="17"/>
    </row>
    <row r="278" ht="14.25" customHeight="1">
      <c r="A278" s="17"/>
      <c r="B278" s="17"/>
      <c r="C278" s="18"/>
      <c r="D278" s="18"/>
      <c r="E278" s="17"/>
      <c r="F278" s="17"/>
    </row>
    <row r="279" ht="14.25" customHeight="1">
      <c r="A279" s="17"/>
      <c r="B279" s="17"/>
      <c r="C279" s="18"/>
      <c r="D279" s="18"/>
      <c r="E279" s="17"/>
      <c r="F279" s="17"/>
    </row>
    <row r="280" ht="14.25" customHeight="1">
      <c r="A280" s="17"/>
      <c r="B280" s="17"/>
      <c r="C280" s="18"/>
      <c r="D280" s="18"/>
      <c r="E280" s="17"/>
      <c r="F280" s="17"/>
    </row>
    <row r="281" ht="14.25" customHeight="1">
      <c r="A281" s="17"/>
      <c r="B281" s="17"/>
      <c r="C281" s="18"/>
      <c r="D281" s="18"/>
      <c r="E281" s="17"/>
      <c r="F281" s="17"/>
    </row>
    <row r="282" ht="14.25" customHeight="1">
      <c r="A282" s="17"/>
      <c r="B282" s="17"/>
      <c r="C282" s="18"/>
      <c r="D282" s="18"/>
      <c r="E282" s="17"/>
      <c r="F282" s="17"/>
    </row>
    <row r="283" ht="14.25" customHeight="1">
      <c r="A283" s="17"/>
      <c r="B283" s="17"/>
      <c r="C283" s="18"/>
      <c r="D283" s="18"/>
      <c r="E283" s="17"/>
      <c r="F283" s="17"/>
    </row>
    <row r="284" ht="14.25" customHeight="1">
      <c r="A284" s="17"/>
      <c r="B284" s="17"/>
      <c r="C284" s="18"/>
      <c r="D284" s="18"/>
      <c r="E284" s="17"/>
      <c r="F284" s="17"/>
    </row>
    <row r="285" ht="14.25" customHeight="1">
      <c r="A285" s="17"/>
      <c r="B285" s="17"/>
      <c r="C285" s="18"/>
      <c r="D285" s="18"/>
      <c r="E285" s="17"/>
      <c r="F285" s="17"/>
    </row>
    <row r="286" ht="14.25" customHeight="1">
      <c r="A286" s="17"/>
      <c r="B286" s="17"/>
      <c r="C286" s="18"/>
      <c r="D286" s="18"/>
      <c r="E286" s="17"/>
      <c r="F286" s="17"/>
    </row>
    <row r="287" ht="14.25" customHeight="1">
      <c r="A287" s="17"/>
      <c r="B287" s="17"/>
      <c r="C287" s="18"/>
      <c r="D287" s="18"/>
      <c r="E287" s="17"/>
      <c r="F287" s="17"/>
    </row>
    <row r="288" ht="14.25" customHeight="1">
      <c r="A288" s="17"/>
      <c r="B288" s="17"/>
      <c r="C288" s="18"/>
      <c r="D288" s="18"/>
      <c r="E288" s="17"/>
      <c r="F288" s="17"/>
    </row>
    <row r="289" ht="14.25" customHeight="1">
      <c r="A289" s="17"/>
      <c r="B289" s="17"/>
      <c r="C289" s="18"/>
      <c r="D289" s="18"/>
      <c r="E289" s="17"/>
      <c r="F289" s="17"/>
    </row>
    <row r="290" ht="14.25" customHeight="1">
      <c r="A290" s="17"/>
      <c r="B290" s="17"/>
      <c r="C290" s="18"/>
      <c r="D290" s="18"/>
      <c r="E290" s="17"/>
      <c r="F290" s="17"/>
    </row>
    <row r="291" ht="14.25" customHeight="1">
      <c r="A291" s="17"/>
      <c r="B291" s="17"/>
      <c r="C291" s="18"/>
      <c r="D291" s="18"/>
      <c r="E291" s="17"/>
      <c r="F291" s="17"/>
    </row>
    <row r="292" ht="14.25" customHeight="1">
      <c r="A292" s="17"/>
      <c r="B292" s="17"/>
      <c r="C292" s="18"/>
      <c r="D292" s="18"/>
      <c r="E292" s="17"/>
      <c r="F292" s="17"/>
    </row>
    <row r="293" ht="14.25" customHeight="1">
      <c r="A293" s="17"/>
      <c r="B293" s="17"/>
      <c r="C293" s="18"/>
      <c r="D293" s="18"/>
      <c r="E293" s="17"/>
      <c r="F293" s="17"/>
    </row>
    <row r="294" ht="14.25" customHeight="1">
      <c r="A294" s="17"/>
      <c r="B294" s="17"/>
      <c r="C294" s="18"/>
      <c r="D294" s="18"/>
      <c r="E294" s="17"/>
      <c r="F294" s="17"/>
    </row>
    <row r="295" ht="14.25" customHeight="1">
      <c r="A295" s="17"/>
      <c r="B295" s="17"/>
      <c r="C295" s="18"/>
      <c r="D295" s="18"/>
      <c r="E295" s="17"/>
      <c r="F295" s="17"/>
    </row>
    <row r="296" ht="14.25" customHeight="1">
      <c r="A296" s="17"/>
      <c r="B296" s="17"/>
      <c r="C296" s="18"/>
      <c r="D296" s="18"/>
      <c r="E296" s="17"/>
      <c r="F296" s="17"/>
    </row>
    <row r="297" ht="14.25" customHeight="1">
      <c r="A297" s="17"/>
      <c r="B297" s="17"/>
      <c r="C297" s="18"/>
      <c r="D297" s="18"/>
      <c r="E297" s="17"/>
      <c r="F297" s="17"/>
    </row>
    <row r="298" ht="14.25" customHeight="1">
      <c r="A298" s="17"/>
      <c r="B298" s="17"/>
      <c r="C298" s="18"/>
      <c r="D298" s="18"/>
      <c r="E298" s="17"/>
      <c r="F298" s="17"/>
    </row>
    <row r="299" ht="14.25" customHeight="1">
      <c r="A299" s="17"/>
      <c r="B299" s="17"/>
      <c r="C299" s="18"/>
      <c r="D299" s="18"/>
      <c r="E299" s="17"/>
      <c r="F299" s="17"/>
    </row>
    <row r="300" ht="14.25" customHeight="1">
      <c r="A300" s="17"/>
      <c r="B300" s="17"/>
      <c r="C300" s="18"/>
      <c r="D300" s="18"/>
      <c r="E300" s="17"/>
      <c r="F300" s="17"/>
    </row>
    <row r="301" ht="14.25" customHeight="1">
      <c r="A301" s="17"/>
      <c r="B301" s="17"/>
      <c r="C301" s="18"/>
      <c r="D301" s="18"/>
      <c r="E301" s="17"/>
      <c r="F301" s="17"/>
    </row>
    <row r="302" ht="14.25" customHeight="1">
      <c r="A302" s="17"/>
      <c r="B302" s="17"/>
      <c r="C302" s="18"/>
      <c r="D302" s="18"/>
      <c r="E302" s="17"/>
      <c r="F302" s="17"/>
    </row>
    <row r="303" ht="14.25" customHeight="1">
      <c r="A303" s="17"/>
      <c r="B303" s="17"/>
      <c r="C303" s="18"/>
      <c r="D303" s="18"/>
      <c r="E303" s="17"/>
      <c r="F303" s="17"/>
    </row>
    <row r="304" ht="14.25" customHeight="1">
      <c r="A304" s="17"/>
      <c r="B304" s="17"/>
      <c r="C304" s="18"/>
      <c r="D304" s="18"/>
      <c r="E304" s="17"/>
      <c r="F304" s="17"/>
    </row>
    <row r="305" ht="14.25" customHeight="1">
      <c r="A305" s="17"/>
      <c r="B305" s="17"/>
      <c r="C305" s="18"/>
      <c r="D305" s="18"/>
      <c r="E305" s="17"/>
      <c r="F305" s="17"/>
    </row>
    <row r="306" ht="14.25" customHeight="1">
      <c r="A306" s="17"/>
      <c r="B306" s="17"/>
      <c r="C306" s="18"/>
      <c r="D306" s="18"/>
      <c r="E306" s="17"/>
      <c r="F306" s="17"/>
    </row>
    <row r="307" ht="14.25" customHeight="1">
      <c r="A307" s="17"/>
      <c r="B307" s="17"/>
      <c r="C307" s="18"/>
      <c r="D307" s="18"/>
      <c r="E307" s="17"/>
      <c r="F307" s="17"/>
    </row>
    <row r="308" ht="14.25" customHeight="1">
      <c r="A308" s="17"/>
      <c r="B308" s="17"/>
      <c r="C308" s="18"/>
      <c r="D308" s="18"/>
      <c r="E308" s="17"/>
      <c r="F308" s="17"/>
    </row>
    <row r="309" ht="14.25" customHeight="1">
      <c r="A309" s="17"/>
      <c r="B309" s="17"/>
      <c r="C309" s="18"/>
      <c r="D309" s="18"/>
      <c r="E309" s="17"/>
      <c r="F309" s="17"/>
    </row>
    <row r="310" ht="14.25" customHeight="1">
      <c r="A310" s="17"/>
      <c r="B310" s="17"/>
      <c r="C310" s="18"/>
      <c r="D310" s="18"/>
      <c r="E310" s="17"/>
      <c r="F310" s="17"/>
    </row>
    <row r="311" ht="14.25" customHeight="1">
      <c r="A311" s="17"/>
      <c r="B311" s="17"/>
      <c r="C311" s="18"/>
      <c r="D311" s="18"/>
      <c r="E311" s="17"/>
      <c r="F311" s="17"/>
    </row>
    <row r="312" ht="14.25" customHeight="1">
      <c r="A312" s="17"/>
      <c r="B312" s="17"/>
      <c r="C312" s="18"/>
      <c r="D312" s="18"/>
      <c r="E312" s="17"/>
      <c r="F312" s="17"/>
    </row>
    <row r="313" ht="14.25" customHeight="1">
      <c r="A313" s="17"/>
      <c r="B313" s="17"/>
      <c r="C313" s="18"/>
      <c r="D313" s="18"/>
      <c r="E313" s="17"/>
      <c r="F313" s="17"/>
    </row>
    <row r="314" ht="14.25" customHeight="1">
      <c r="A314" s="17"/>
      <c r="B314" s="17"/>
      <c r="C314" s="18"/>
      <c r="D314" s="18"/>
      <c r="E314" s="17"/>
      <c r="F314" s="17"/>
    </row>
    <row r="315" ht="14.25" customHeight="1">
      <c r="A315" s="17"/>
      <c r="B315" s="17"/>
      <c r="C315" s="18"/>
      <c r="D315" s="18"/>
      <c r="E315" s="17"/>
      <c r="F315" s="17"/>
    </row>
    <row r="316" ht="14.25" customHeight="1">
      <c r="A316" s="17"/>
      <c r="B316" s="17"/>
      <c r="C316" s="18"/>
      <c r="D316" s="18"/>
      <c r="E316" s="17"/>
      <c r="F316" s="17"/>
    </row>
    <row r="317" ht="14.25" customHeight="1">
      <c r="A317" s="17"/>
      <c r="B317" s="17"/>
      <c r="C317" s="18"/>
      <c r="D317" s="18"/>
      <c r="E317" s="17"/>
      <c r="F317" s="17"/>
    </row>
    <row r="318" ht="14.25" customHeight="1">
      <c r="A318" s="17"/>
      <c r="B318" s="17"/>
      <c r="C318" s="18"/>
      <c r="D318" s="18"/>
      <c r="E318" s="17"/>
      <c r="F318" s="17"/>
    </row>
    <row r="319" ht="14.25" customHeight="1">
      <c r="A319" s="17"/>
      <c r="B319" s="17"/>
      <c r="C319" s="18"/>
      <c r="D319" s="18"/>
      <c r="E319" s="17"/>
      <c r="F319" s="17"/>
    </row>
    <row r="320" ht="14.25" customHeight="1">
      <c r="A320" s="17"/>
      <c r="B320" s="17"/>
      <c r="C320" s="18"/>
      <c r="D320" s="18"/>
      <c r="E320" s="17"/>
      <c r="F320" s="17"/>
    </row>
    <row r="321" ht="14.25" customHeight="1">
      <c r="A321" s="17"/>
      <c r="B321" s="17"/>
      <c r="C321" s="18"/>
      <c r="D321" s="18"/>
      <c r="E321" s="17"/>
      <c r="F321" s="17"/>
    </row>
    <row r="322" ht="14.25" customHeight="1">
      <c r="A322" s="17"/>
      <c r="B322" s="17"/>
      <c r="C322" s="18"/>
      <c r="D322" s="18"/>
      <c r="E322" s="17"/>
      <c r="F322" s="17"/>
    </row>
    <row r="323" ht="14.25" customHeight="1">
      <c r="A323" s="17"/>
      <c r="B323" s="17"/>
      <c r="C323" s="18"/>
      <c r="D323" s="18"/>
      <c r="E323" s="17"/>
      <c r="F323" s="17"/>
    </row>
    <row r="324" ht="14.25" customHeight="1">
      <c r="A324" s="17"/>
      <c r="B324" s="17"/>
      <c r="C324" s="18"/>
      <c r="D324" s="18"/>
      <c r="E324" s="17"/>
      <c r="F324" s="17"/>
    </row>
    <row r="325" ht="14.25" customHeight="1">
      <c r="A325" s="17"/>
      <c r="B325" s="17"/>
      <c r="C325" s="18"/>
      <c r="D325" s="18"/>
      <c r="E325" s="17"/>
      <c r="F325" s="17"/>
    </row>
    <row r="326" ht="14.25" customHeight="1">
      <c r="A326" s="17"/>
      <c r="B326" s="17"/>
      <c r="C326" s="18"/>
      <c r="D326" s="18"/>
      <c r="E326" s="17"/>
      <c r="F326" s="17"/>
    </row>
    <row r="327" ht="14.25" customHeight="1">
      <c r="A327" s="17"/>
      <c r="B327" s="17"/>
      <c r="C327" s="18"/>
      <c r="D327" s="18"/>
      <c r="E327" s="17"/>
      <c r="F327" s="17"/>
    </row>
    <row r="328" ht="14.25" customHeight="1">
      <c r="A328" s="17"/>
      <c r="B328" s="17"/>
      <c r="C328" s="18"/>
      <c r="D328" s="18"/>
      <c r="E328" s="17"/>
      <c r="F328" s="17"/>
    </row>
    <row r="329" ht="14.25" customHeight="1">
      <c r="A329" s="17"/>
      <c r="B329" s="17"/>
      <c r="C329" s="18"/>
      <c r="D329" s="18"/>
      <c r="E329" s="17"/>
      <c r="F329" s="17"/>
    </row>
    <row r="330" ht="14.25" customHeight="1">
      <c r="A330" s="17"/>
      <c r="B330" s="17"/>
      <c r="C330" s="18"/>
      <c r="D330" s="18"/>
      <c r="E330" s="17"/>
      <c r="F330" s="17"/>
    </row>
    <row r="331" ht="14.25" customHeight="1">
      <c r="A331" s="17"/>
      <c r="B331" s="17"/>
      <c r="C331" s="18"/>
      <c r="D331" s="18"/>
      <c r="E331" s="17"/>
      <c r="F331" s="17"/>
    </row>
    <row r="332" ht="14.25" customHeight="1">
      <c r="A332" s="17"/>
      <c r="B332" s="17"/>
      <c r="C332" s="18"/>
      <c r="D332" s="18"/>
      <c r="E332" s="17"/>
      <c r="F332" s="17"/>
    </row>
    <row r="333" ht="14.25" customHeight="1">
      <c r="A333" s="17"/>
      <c r="B333" s="17"/>
      <c r="C333" s="18"/>
      <c r="D333" s="18"/>
      <c r="E333" s="17"/>
      <c r="F333" s="17"/>
    </row>
    <row r="334" ht="14.25" customHeight="1">
      <c r="A334" s="17"/>
      <c r="B334" s="17"/>
      <c r="C334" s="18"/>
      <c r="D334" s="18"/>
      <c r="E334" s="17"/>
      <c r="F334" s="17"/>
    </row>
    <row r="335" ht="14.25" customHeight="1">
      <c r="A335" s="17"/>
      <c r="B335" s="17"/>
      <c r="C335" s="18"/>
      <c r="D335" s="18"/>
      <c r="E335" s="17"/>
      <c r="F335" s="17"/>
    </row>
    <row r="336" ht="14.25" customHeight="1">
      <c r="A336" s="17"/>
      <c r="B336" s="17"/>
      <c r="C336" s="18"/>
      <c r="D336" s="18"/>
      <c r="E336" s="17"/>
      <c r="F336" s="17"/>
    </row>
    <row r="337" ht="14.25" customHeight="1">
      <c r="A337" s="17"/>
      <c r="B337" s="17"/>
      <c r="C337" s="18"/>
      <c r="D337" s="18"/>
      <c r="E337" s="17"/>
      <c r="F337" s="17"/>
    </row>
    <row r="338" ht="14.25" customHeight="1">
      <c r="A338" s="17"/>
      <c r="B338" s="17"/>
      <c r="C338" s="18"/>
      <c r="D338" s="18"/>
      <c r="E338" s="17"/>
      <c r="F338" s="17"/>
    </row>
    <row r="339" ht="14.25" customHeight="1">
      <c r="A339" s="17"/>
      <c r="B339" s="17"/>
      <c r="C339" s="18"/>
      <c r="D339" s="18"/>
      <c r="E339" s="17"/>
      <c r="F339" s="17"/>
    </row>
    <row r="340" ht="14.25" customHeight="1">
      <c r="A340" s="17"/>
      <c r="B340" s="17"/>
      <c r="C340" s="18"/>
      <c r="D340" s="18"/>
      <c r="E340" s="17"/>
      <c r="F340" s="17"/>
    </row>
    <row r="341" ht="14.25" customHeight="1">
      <c r="A341" s="17"/>
      <c r="B341" s="17"/>
      <c r="C341" s="18"/>
      <c r="D341" s="18"/>
      <c r="E341" s="17"/>
      <c r="F341" s="17"/>
    </row>
    <row r="342" ht="14.25" customHeight="1">
      <c r="A342" s="17"/>
      <c r="B342" s="17"/>
      <c r="C342" s="18"/>
      <c r="D342" s="18"/>
      <c r="E342" s="17"/>
      <c r="F342" s="17"/>
    </row>
    <row r="343" ht="14.25" customHeight="1">
      <c r="A343" s="17"/>
      <c r="B343" s="17"/>
      <c r="C343" s="18"/>
      <c r="D343" s="18"/>
      <c r="E343" s="17"/>
      <c r="F343" s="17"/>
    </row>
    <row r="344" ht="14.25" customHeight="1">
      <c r="A344" s="17"/>
      <c r="B344" s="17"/>
      <c r="C344" s="18"/>
      <c r="D344" s="18"/>
      <c r="E344" s="17"/>
      <c r="F344" s="17"/>
    </row>
    <row r="345" ht="14.25" customHeight="1">
      <c r="A345" s="17"/>
      <c r="B345" s="17"/>
      <c r="C345" s="18"/>
      <c r="D345" s="18"/>
      <c r="E345" s="17"/>
      <c r="F345" s="17"/>
    </row>
    <row r="346" ht="14.25" customHeight="1">
      <c r="A346" s="17"/>
      <c r="B346" s="17"/>
      <c r="C346" s="18"/>
      <c r="D346" s="18"/>
      <c r="E346" s="17"/>
      <c r="F346" s="17"/>
    </row>
    <row r="347" ht="14.25" customHeight="1">
      <c r="A347" s="17"/>
      <c r="B347" s="17"/>
      <c r="C347" s="18"/>
      <c r="D347" s="18"/>
      <c r="E347" s="17"/>
      <c r="F347" s="17"/>
    </row>
    <row r="348" ht="14.25" customHeight="1">
      <c r="A348" s="17"/>
      <c r="B348" s="17"/>
      <c r="C348" s="18"/>
      <c r="D348" s="18"/>
      <c r="E348" s="17"/>
      <c r="F348" s="17"/>
    </row>
    <row r="349" ht="14.25" customHeight="1">
      <c r="A349" s="17"/>
      <c r="B349" s="17"/>
      <c r="C349" s="18"/>
      <c r="D349" s="18"/>
      <c r="E349" s="17"/>
      <c r="F349" s="17"/>
    </row>
    <row r="350" ht="14.25" customHeight="1">
      <c r="A350" s="17"/>
      <c r="B350" s="17"/>
      <c r="C350" s="18"/>
      <c r="D350" s="18"/>
      <c r="E350" s="17"/>
      <c r="F350" s="17"/>
    </row>
    <row r="351" ht="14.25" customHeight="1">
      <c r="A351" s="17"/>
      <c r="B351" s="17"/>
      <c r="C351" s="18"/>
      <c r="D351" s="18"/>
      <c r="E351" s="17"/>
      <c r="F351" s="17"/>
    </row>
    <row r="352" ht="14.25" customHeight="1">
      <c r="A352" s="17"/>
      <c r="B352" s="17"/>
      <c r="C352" s="18"/>
      <c r="D352" s="18"/>
      <c r="E352" s="17"/>
      <c r="F352" s="17"/>
    </row>
    <row r="353" ht="14.25" customHeight="1">
      <c r="A353" s="17"/>
      <c r="B353" s="17"/>
      <c r="C353" s="18"/>
      <c r="D353" s="18"/>
      <c r="E353" s="17"/>
      <c r="F353" s="17"/>
    </row>
    <row r="354" ht="14.25" customHeight="1">
      <c r="A354" s="17"/>
      <c r="B354" s="17"/>
      <c r="C354" s="18"/>
      <c r="D354" s="18"/>
      <c r="E354" s="17"/>
      <c r="F354" s="17"/>
    </row>
    <row r="355" ht="14.25" customHeight="1">
      <c r="A355" s="17"/>
      <c r="B355" s="17"/>
      <c r="C355" s="18"/>
      <c r="D355" s="18"/>
      <c r="E355" s="17"/>
      <c r="F355" s="17"/>
    </row>
    <row r="356" ht="14.25" customHeight="1">
      <c r="A356" s="17"/>
      <c r="B356" s="17"/>
      <c r="C356" s="18"/>
      <c r="D356" s="18"/>
      <c r="E356" s="17"/>
      <c r="F356" s="17"/>
    </row>
    <row r="357" ht="14.25" customHeight="1">
      <c r="A357" s="17"/>
      <c r="B357" s="17"/>
      <c r="C357" s="18"/>
      <c r="D357" s="18"/>
      <c r="E357" s="17"/>
      <c r="F357" s="17"/>
    </row>
    <row r="358" ht="14.25" customHeight="1">
      <c r="A358" s="17"/>
      <c r="B358" s="17"/>
      <c r="C358" s="18"/>
      <c r="D358" s="18"/>
      <c r="E358" s="17"/>
      <c r="F358" s="17"/>
    </row>
    <row r="359" ht="14.25" customHeight="1">
      <c r="A359" s="17"/>
      <c r="B359" s="17"/>
      <c r="C359" s="18"/>
      <c r="D359" s="18"/>
      <c r="E359" s="17"/>
      <c r="F359" s="17"/>
    </row>
    <row r="360" ht="14.25" customHeight="1">
      <c r="A360" s="17"/>
      <c r="B360" s="17"/>
      <c r="C360" s="18"/>
      <c r="D360" s="18"/>
      <c r="E360" s="17"/>
      <c r="F360" s="17"/>
    </row>
    <row r="361" ht="14.25" customHeight="1">
      <c r="A361" s="17"/>
      <c r="B361" s="17"/>
      <c r="C361" s="18"/>
      <c r="D361" s="18"/>
      <c r="E361" s="17"/>
      <c r="F361" s="17"/>
    </row>
    <row r="362" ht="14.25" customHeight="1">
      <c r="A362" s="17"/>
      <c r="B362" s="17"/>
      <c r="C362" s="18"/>
      <c r="D362" s="18"/>
      <c r="E362" s="17"/>
      <c r="F362" s="17"/>
    </row>
    <row r="363" ht="14.25" customHeight="1">
      <c r="A363" s="17"/>
      <c r="B363" s="17"/>
      <c r="C363" s="18"/>
      <c r="D363" s="18"/>
      <c r="E363" s="17"/>
      <c r="F363" s="17"/>
    </row>
    <row r="364" ht="14.25" customHeight="1">
      <c r="A364" s="17"/>
      <c r="B364" s="17"/>
      <c r="C364" s="18"/>
      <c r="D364" s="18"/>
      <c r="E364" s="17"/>
      <c r="F364" s="17"/>
    </row>
    <row r="365" ht="14.25" customHeight="1">
      <c r="A365" s="17"/>
      <c r="B365" s="17"/>
      <c r="C365" s="18"/>
      <c r="D365" s="18"/>
      <c r="E365" s="17"/>
      <c r="F365" s="17"/>
    </row>
    <row r="366" ht="14.25" customHeight="1">
      <c r="A366" s="17"/>
      <c r="B366" s="17"/>
      <c r="C366" s="18"/>
      <c r="D366" s="18"/>
      <c r="E366" s="17"/>
      <c r="F366" s="17"/>
    </row>
    <row r="367" ht="14.25" customHeight="1">
      <c r="A367" s="17"/>
      <c r="B367" s="17"/>
      <c r="C367" s="18"/>
      <c r="D367" s="18"/>
      <c r="E367" s="17"/>
      <c r="F367" s="17"/>
    </row>
    <row r="368" ht="14.25" customHeight="1">
      <c r="A368" s="17"/>
      <c r="B368" s="17"/>
      <c r="C368" s="18"/>
      <c r="D368" s="18"/>
      <c r="E368" s="17"/>
      <c r="F368" s="17"/>
    </row>
    <row r="369" ht="14.25" customHeight="1">
      <c r="A369" s="17"/>
      <c r="B369" s="17"/>
      <c r="C369" s="18"/>
      <c r="D369" s="18"/>
      <c r="E369" s="17"/>
      <c r="F369" s="17"/>
    </row>
    <row r="370" ht="14.25" customHeight="1">
      <c r="A370" s="17"/>
      <c r="B370" s="17"/>
      <c r="C370" s="18"/>
      <c r="D370" s="18"/>
      <c r="E370" s="17"/>
      <c r="F370" s="17"/>
    </row>
    <row r="371" ht="14.25" customHeight="1">
      <c r="A371" s="17"/>
      <c r="B371" s="17"/>
      <c r="C371" s="18"/>
      <c r="D371" s="18"/>
      <c r="E371" s="17"/>
      <c r="F371" s="17"/>
    </row>
    <row r="372" ht="14.25" customHeight="1">
      <c r="A372" s="17"/>
      <c r="B372" s="17"/>
      <c r="C372" s="18"/>
      <c r="D372" s="18"/>
      <c r="E372" s="17"/>
      <c r="F372" s="17"/>
    </row>
    <row r="373" ht="14.25" customHeight="1">
      <c r="A373" s="17"/>
      <c r="B373" s="17"/>
      <c r="C373" s="18"/>
      <c r="D373" s="18"/>
      <c r="E373" s="17"/>
      <c r="F373" s="17"/>
    </row>
    <row r="374" ht="14.25" customHeight="1">
      <c r="A374" s="17"/>
      <c r="B374" s="17"/>
      <c r="C374" s="18"/>
      <c r="D374" s="18"/>
      <c r="E374" s="17"/>
      <c r="F374" s="17"/>
    </row>
    <row r="375" ht="14.25" customHeight="1">
      <c r="A375" s="17"/>
      <c r="B375" s="17"/>
      <c r="C375" s="18"/>
      <c r="D375" s="18"/>
      <c r="E375" s="17"/>
      <c r="F375" s="17"/>
    </row>
    <row r="376" ht="14.25" customHeight="1">
      <c r="A376" s="17"/>
      <c r="B376" s="17"/>
      <c r="C376" s="18"/>
      <c r="D376" s="18"/>
      <c r="E376" s="17"/>
      <c r="F376" s="17"/>
    </row>
    <row r="377" ht="14.25" customHeight="1">
      <c r="A377" s="17"/>
      <c r="B377" s="17"/>
      <c r="C377" s="18"/>
      <c r="D377" s="18"/>
      <c r="E377" s="17"/>
      <c r="F377" s="17"/>
    </row>
    <row r="378" ht="14.25" customHeight="1">
      <c r="A378" s="17"/>
      <c r="B378" s="17"/>
      <c r="C378" s="18"/>
      <c r="D378" s="18"/>
      <c r="E378" s="17"/>
      <c r="F378" s="17"/>
    </row>
    <row r="379" ht="14.25" customHeight="1">
      <c r="A379" s="17"/>
      <c r="B379" s="17"/>
      <c r="C379" s="18"/>
      <c r="D379" s="18"/>
      <c r="E379" s="17"/>
      <c r="F379" s="17"/>
    </row>
    <row r="380" ht="14.25" customHeight="1">
      <c r="A380" s="17"/>
      <c r="B380" s="17"/>
      <c r="C380" s="18"/>
      <c r="D380" s="18"/>
      <c r="E380" s="17"/>
      <c r="F380" s="17"/>
    </row>
    <row r="381" ht="14.25" customHeight="1">
      <c r="A381" s="17"/>
      <c r="B381" s="17"/>
      <c r="C381" s="18"/>
      <c r="D381" s="18"/>
      <c r="E381" s="17"/>
      <c r="F381" s="17"/>
    </row>
    <row r="382" ht="14.25" customHeight="1">
      <c r="A382" s="17"/>
      <c r="B382" s="17"/>
      <c r="C382" s="18"/>
      <c r="D382" s="18"/>
      <c r="E382" s="17"/>
      <c r="F382" s="17"/>
    </row>
    <row r="383" ht="14.25" customHeight="1">
      <c r="A383" s="17"/>
      <c r="B383" s="17"/>
      <c r="C383" s="18"/>
      <c r="D383" s="18"/>
      <c r="E383" s="17"/>
      <c r="F383" s="17"/>
    </row>
    <row r="384" ht="14.25" customHeight="1">
      <c r="A384" s="17"/>
      <c r="B384" s="17"/>
      <c r="C384" s="18"/>
      <c r="D384" s="18"/>
      <c r="E384" s="17"/>
      <c r="F384" s="17"/>
    </row>
    <row r="385" ht="14.25" customHeight="1">
      <c r="A385" s="17"/>
      <c r="B385" s="17"/>
      <c r="C385" s="18"/>
      <c r="D385" s="18"/>
      <c r="E385" s="17"/>
      <c r="F385" s="17"/>
    </row>
    <row r="386" ht="14.25" customHeight="1">
      <c r="A386" s="17"/>
      <c r="B386" s="17"/>
      <c r="C386" s="18"/>
      <c r="D386" s="18"/>
      <c r="E386" s="17"/>
      <c r="F386" s="17"/>
    </row>
    <row r="387" ht="14.25" customHeight="1">
      <c r="A387" s="17"/>
      <c r="B387" s="17"/>
      <c r="C387" s="18"/>
      <c r="D387" s="18"/>
      <c r="E387" s="17"/>
      <c r="F387" s="17"/>
    </row>
    <row r="388" ht="14.25" customHeight="1">
      <c r="A388" s="17"/>
      <c r="B388" s="17"/>
      <c r="C388" s="18"/>
      <c r="D388" s="18"/>
      <c r="E388" s="17"/>
      <c r="F388" s="17"/>
    </row>
    <row r="389" ht="14.25" customHeight="1">
      <c r="A389" s="17"/>
      <c r="B389" s="17"/>
      <c r="C389" s="18"/>
      <c r="D389" s="18"/>
      <c r="E389" s="17"/>
      <c r="F389" s="17"/>
    </row>
    <row r="390" ht="14.25" customHeight="1">
      <c r="A390" s="17"/>
      <c r="B390" s="17"/>
      <c r="C390" s="18"/>
      <c r="D390" s="18"/>
      <c r="E390" s="17"/>
      <c r="F390" s="17"/>
    </row>
    <row r="391" ht="14.25" customHeight="1">
      <c r="A391" s="17"/>
      <c r="B391" s="17"/>
      <c r="C391" s="18"/>
      <c r="D391" s="18"/>
      <c r="E391" s="17"/>
      <c r="F391" s="17"/>
    </row>
    <row r="392" ht="14.25" customHeight="1">
      <c r="A392" s="17"/>
      <c r="B392" s="17"/>
      <c r="C392" s="18"/>
      <c r="D392" s="18"/>
      <c r="E392" s="17"/>
      <c r="F392" s="17"/>
    </row>
    <row r="393" ht="14.25" customHeight="1">
      <c r="A393" s="17"/>
      <c r="B393" s="17"/>
      <c r="C393" s="18"/>
      <c r="D393" s="18"/>
      <c r="E393" s="17"/>
      <c r="F393" s="17"/>
    </row>
    <row r="394" ht="14.25" customHeight="1">
      <c r="A394" s="17"/>
      <c r="B394" s="17"/>
      <c r="C394" s="18"/>
      <c r="D394" s="18"/>
      <c r="E394" s="17"/>
      <c r="F394" s="17"/>
    </row>
    <row r="395" ht="14.25" customHeight="1">
      <c r="A395" s="17"/>
      <c r="B395" s="17"/>
      <c r="C395" s="18"/>
      <c r="D395" s="18"/>
      <c r="E395" s="17"/>
      <c r="F395" s="17"/>
    </row>
    <row r="396" ht="14.25" customHeight="1">
      <c r="A396" s="17"/>
      <c r="B396" s="17"/>
      <c r="C396" s="18"/>
      <c r="D396" s="18"/>
      <c r="E396" s="17"/>
      <c r="F396" s="17"/>
    </row>
    <row r="397" ht="14.25" customHeight="1">
      <c r="A397" s="17"/>
      <c r="B397" s="17"/>
      <c r="C397" s="18"/>
      <c r="D397" s="18"/>
      <c r="E397" s="17"/>
      <c r="F397" s="17"/>
    </row>
    <row r="398" ht="14.25" customHeight="1">
      <c r="A398" s="17"/>
      <c r="B398" s="17"/>
      <c r="C398" s="18"/>
      <c r="D398" s="18"/>
      <c r="E398" s="17"/>
      <c r="F398" s="17"/>
    </row>
    <row r="399" ht="14.25" customHeight="1">
      <c r="A399" s="17"/>
      <c r="B399" s="17"/>
      <c r="C399" s="18"/>
      <c r="D399" s="18"/>
      <c r="E399" s="17"/>
      <c r="F399" s="17"/>
    </row>
    <row r="400" ht="14.25" customHeight="1">
      <c r="A400" s="17"/>
      <c r="B400" s="17"/>
      <c r="C400" s="18"/>
      <c r="D400" s="18"/>
      <c r="E400" s="17"/>
      <c r="F400" s="17"/>
    </row>
    <row r="401" ht="14.25" customHeight="1">
      <c r="A401" s="17"/>
      <c r="B401" s="17"/>
      <c r="C401" s="18"/>
      <c r="D401" s="18"/>
      <c r="E401" s="17"/>
      <c r="F401" s="17"/>
    </row>
    <row r="402" ht="14.25" customHeight="1">
      <c r="A402" s="17"/>
      <c r="B402" s="17"/>
      <c r="C402" s="18"/>
      <c r="D402" s="18"/>
      <c r="E402" s="17"/>
      <c r="F402" s="17"/>
    </row>
    <row r="403" ht="14.25" customHeight="1">
      <c r="A403" s="17"/>
      <c r="B403" s="17"/>
      <c r="C403" s="18"/>
      <c r="D403" s="18"/>
      <c r="E403" s="17"/>
      <c r="F403" s="17"/>
    </row>
    <row r="404" ht="14.25" customHeight="1">
      <c r="A404" s="17"/>
      <c r="B404" s="17"/>
      <c r="C404" s="18"/>
      <c r="D404" s="18"/>
      <c r="E404" s="17"/>
      <c r="F404" s="17"/>
    </row>
    <row r="405" ht="14.25" customHeight="1">
      <c r="A405" s="17"/>
      <c r="B405" s="17"/>
      <c r="C405" s="18"/>
      <c r="D405" s="18"/>
      <c r="E405" s="17"/>
      <c r="F405" s="17"/>
    </row>
    <row r="406" ht="14.25" customHeight="1">
      <c r="A406" s="17"/>
      <c r="B406" s="17"/>
      <c r="C406" s="18"/>
      <c r="D406" s="18"/>
      <c r="E406" s="17"/>
      <c r="F406" s="17"/>
    </row>
    <row r="407" ht="14.25" customHeight="1">
      <c r="A407" s="17"/>
      <c r="B407" s="17"/>
      <c r="C407" s="18"/>
      <c r="D407" s="18"/>
      <c r="E407" s="17"/>
      <c r="F407" s="17"/>
    </row>
    <row r="408" ht="14.25" customHeight="1">
      <c r="A408" s="17"/>
      <c r="B408" s="17"/>
      <c r="C408" s="18"/>
      <c r="D408" s="18"/>
      <c r="E408" s="17"/>
      <c r="F408" s="17"/>
    </row>
    <row r="409" ht="14.25" customHeight="1">
      <c r="A409" s="17"/>
      <c r="B409" s="17"/>
      <c r="C409" s="18"/>
      <c r="D409" s="18"/>
      <c r="E409" s="17"/>
      <c r="F409" s="17"/>
    </row>
    <row r="410" ht="14.25" customHeight="1">
      <c r="A410" s="17"/>
      <c r="B410" s="17"/>
      <c r="C410" s="18"/>
      <c r="D410" s="18"/>
      <c r="E410" s="17"/>
      <c r="F410" s="17"/>
    </row>
    <row r="411" ht="14.25" customHeight="1">
      <c r="A411" s="17"/>
      <c r="B411" s="17"/>
      <c r="C411" s="18"/>
      <c r="D411" s="18"/>
      <c r="E411" s="17"/>
      <c r="F411" s="17"/>
    </row>
    <row r="412" ht="14.25" customHeight="1">
      <c r="A412" s="17"/>
      <c r="B412" s="17"/>
      <c r="C412" s="18"/>
      <c r="D412" s="18"/>
      <c r="E412" s="17"/>
      <c r="F412" s="17"/>
    </row>
    <row r="413" ht="14.25" customHeight="1">
      <c r="A413" s="17"/>
      <c r="B413" s="17"/>
      <c r="C413" s="18"/>
      <c r="D413" s="18"/>
      <c r="E413" s="17"/>
      <c r="F413" s="17"/>
    </row>
    <row r="414" ht="14.25" customHeight="1">
      <c r="A414" s="17"/>
      <c r="B414" s="17"/>
      <c r="C414" s="18"/>
      <c r="D414" s="18"/>
      <c r="E414" s="17"/>
      <c r="F414" s="17"/>
    </row>
    <row r="415" ht="14.25" customHeight="1">
      <c r="A415" s="17"/>
      <c r="B415" s="17"/>
      <c r="C415" s="18"/>
      <c r="D415" s="18"/>
      <c r="E415" s="17"/>
      <c r="F415" s="17"/>
    </row>
    <row r="416" ht="14.25" customHeight="1">
      <c r="A416" s="17"/>
      <c r="B416" s="17"/>
      <c r="C416" s="18"/>
      <c r="D416" s="18"/>
      <c r="E416" s="17"/>
      <c r="F416" s="17"/>
    </row>
    <row r="417" ht="14.25" customHeight="1">
      <c r="A417" s="17"/>
      <c r="B417" s="17"/>
      <c r="C417" s="18"/>
      <c r="D417" s="18"/>
      <c r="E417" s="17"/>
      <c r="F417" s="17"/>
    </row>
    <row r="418" ht="14.25" customHeight="1">
      <c r="A418" s="17"/>
      <c r="B418" s="17"/>
      <c r="C418" s="18"/>
      <c r="D418" s="18"/>
      <c r="E418" s="17"/>
      <c r="F418" s="17"/>
    </row>
    <row r="419" ht="14.25" customHeight="1">
      <c r="A419" s="17"/>
      <c r="B419" s="17"/>
      <c r="C419" s="18"/>
      <c r="D419" s="18"/>
      <c r="E419" s="17"/>
      <c r="F419" s="17"/>
    </row>
    <row r="420" ht="14.25" customHeight="1">
      <c r="A420" s="17"/>
      <c r="B420" s="17"/>
      <c r="C420" s="18"/>
      <c r="D420" s="18"/>
      <c r="E420" s="17"/>
      <c r="F420" s="17"/>
    </row>
    <row r="421" ht="14.25" customHeight="1">
      <c r="A421" s="17"/>
      <c r="B421" s="17"/>
      <c r="C421" s="18"/>
      <c r="D421" s="18"/>
      <c r="E421" s="17"/>
      <c r="F421" s="17"/>
    </row>
    <row r="422" ht="14.25" customHeight="1">
      <c r="A422" s="17"/>
      <c r="B422" s="17"/>
      <c r="C422" s="18"/>
      <c r="D422" s="18"/>
      <c r="E422" s="17"/>
      <c r="F422" s="17"/>
    </row>
    <row r="423" ht="14.25" customHeight="1">
      <c r="A423" s="17"/>
      <c r="B423" s="17"/>
      <c r="C423" s="18"/>
      <c r="D423" s="18"/>
      <c r="E423" s="17"/>
      <c r="F423" s="17"/>
    </row>
    <row r="424" ht="14.25" customHeight="1">
      <c r="A424" s="17"/>
      <c r="B424" s="17"/>
      <c r="C424" s="18"/>
      <c r="D424" s="18"/>
      <c r="E424" s="17"/>
      <c r="F424" s="17"/>
    </row>
    <row r="425" ht="14.25" customHeight="1">
      <c r="A425" s="17"/>
      <c r="B425" s="17"/>
      <c r="C425" s="18"/>
      <c r="D425" s="18"/>
      <c r="E425" s="17"/>
      <c r="F425" s="17"/>
    </row>
    <row r="426" ht="14.25" customHeight="1">
      <c r="A426" s="17"/>
      <c r="B426" s="17"/>
      <c r="C426" s="18"/>
      <c r="D426" s="18"/>
      <c r="E426" s="17"/>
      <c r="F426" s="17"/>
    </row>
    <row r="427" ht="14.25" customHeight="1">
      <c r="A427" s="17"/>
      <c r="B427" s="17"/>
      <c r="C427" s="18"/>
      <c r="D427" s="18"/>
      <c r="E427" s="17"/>
      <c r="F427" s="17"/>
    </row>
    <row r="428" ht="14.25" customHeight="1">
      <c r="A428" s="17"/>
      <c r="B428" s="17"/>
      <c r="C428" s="18"/>
      <c r="D428" s="18"/>
      <c r="E428" s="17"/>
      <c r="F428" s="17"/>
    </row>
    <row r="429" ht="14.25" customHeight="1">
      <c r="A429" s="17"/>
      <c r="B429" s="17"/>
      <c r="C429" s="18"/>
      <c r="D429" s="18"/>
      <c r="E429" s="17"/>
      <c r="F429" s="17"/>
    </row>
    <row r="430" ht="14.25" customHeight="1">
      <c r="A430" s="17"/>
      <c r="B430" s="17"/>
      <c r="C430" s="18"/>
      <c r="D430" s="18"/>
      <c r="E430" s="17"/>
      <c r="F430" s="17"/>
    </row>
    <row r="431" ht="14.25" customHeight="1">
      <c r="A431" s="17"/>
      <c r="B431" s="17"/>
      <c r="C431" s="18"/>
      <c r="D431" s="18"/>
      <c r="E431" s="17"/>
      <c r="F431" s="17"/>
    </row>
    <row r="432" ht="14.25" customHeight="1">
      <c r="A432" s="17"/>
      <c r="B432" s="17"/>
      <c r="C432" s="18"/>
      <c r="D432" s="18"/>
      <c r="E432" s="17"/>
      <c r="F432" s="17"/>
    </row>
    <row r="433" ht="14.25" customHeight="1">
      <c r="A433" s="17"/>
      <c r="B433" s="17"/>
      <c r="C433" s="18"/>
      <c r="D433" s="18"/>
      <c r="E433" s="17"/>
      <c r="F433" s="17"/>
    </row>
    <row r="434" ht="14.25" customHeight="1">
      <c r="A434" s="17"/>
      <c r="B434" s="17"/>
      <c r="C434" s="18"/>
      <c r="D434" s="18"/>
      <c r="E434" s="17"/>
      <c r="F434" s="17"/>
    </row>
    <row r="435" ht="14.25" customHeight="1">
      <c r="A435" s="17"/>
      <c r="B435" s="17"/>
      <c r="C435" s="18"/>
      <c r="D435" s="18"/>
      <c r="E435" s="17"/>
      <c r="F435" s="17"/>
    </row>
    <row r="436" ht="14.25" customHeight="1">
      <c r="A436" s="17"/>
      <c r="B436" s="17"/>
      <c r="C436" s="18"/>
      <c r="D436" s="18"/>
      <c r="E436" s="17"/>
      <c r="F436" s="17"/>
    </row>
    <row r="437" ht="14.25" customHeight="1">
      <c r="A437" s="17"/>
      <c r="B437" s="17"/>
      <c r="C437" s="18"/>
      <c r="D437" s="18"/>
      <c r="E437" s="17"/>
      <c r="F437" s="17"/>
    </row>
    <row r="438" ht="14.25" customHeight="1">
      <c r="A438" s="17"/>
      <c r="B438" s="17"/>
      <c r="C438" s="18"/>
      <c r="D438" s="18"/>
      <c r="E438" s="17"/>
      <c r="F438" s="17"/>
    </row>
    <row r="439" ht="14.25" customHeight="1">
      <c r="A439" s="17"/>
      <c r="B439" s="17"/>
      <c r="C439" s="18"/>
      <c r="D439" s="18"/>
      <c r="E439" s="17"/>
      <c r="F439" s="17"/>
    </row>
    <row r="440" ht="14.25" customHeight="1">
      <c r="A440" s="17"/>
      <c r="B440" s="17"/>
      <c r="C440" s="18"/>
      <c r="D440" s="18"/>
      <c r="E440" s="17"/>
      <c r="F440" s="17"/>
    </row>
    <row r="441" ht="14.25" customHeight="1">
      <c r="A441" s="17"/>
      <c r="B441" s="17"/>
      <c r="C441" s="18"/>
      <c r="D441" s="18"/>
      <c r="E441" s="17"/>
      <c r="F441" s="17"/>
    </row>
    <row r="442" ht="14.25" customHeight="1">
      <c r="A442" s="17"/>
      <c r="B442" s="17"/>
      <c r="C442" s="18"/>
      <c r="D442" s="18"/>
      <c r="E442" s="17"/>
      <c r="F442" s="17"/>
    </row>
    <row r="443" ht="14.25" customHeight="1">
      <c r="A443" s="17"/>
      <c r="B443" s="17"/>
      <c r="C443" s="18"/>
      <c r="D443" s="18"/>
      <c r="E443" s="17"/>
      <c r="F443" s="17"/>
    </row>
    <row r="444" ht="14.25" customHeight="1">
      <c r="A444" s="17"/>
      <c r="B444" s="17"/>
      <c r="C444" s="18"/>
      <c r="D444" s="18"/>
      <c r="E444" s="17"/>
      <c r="F444" s="17"/>
    </row>
    <row r="445" ht="14.25" customHeight="1">
      <c r="A445" s="17"/>
      <c r="B445" s="17"/>
      <c r="C445" s="18"/>
      <c r="D445" s="18"/>
      <c r="E445" s="17"/>
      <c r="F445" s="17"/>
    </row>
    <row r="446" ht="14.25" customHeight="1">
      <c r="A446" s="17"/>
      <c r="B446" s="17"/>
      <c r="C446" s="18"/>
      <c r="D446" s="18"/>
      <c r="E446" s="17"/>
      <c r="F446" s="17"/>
    </row>
    <row r="447" ht="14.25" customHeight="1">
      <c r="A447" s="17"/>
      <c r="B447" s="17"/>
      <c r="C447" s="18"/>
      <c r="D447" s="18"/>
      <c r="E447" s="17"/>
      <c r="F447" s="17"/>
    </row>
    <row r="448" ht="14.25" customHeight="1">
      <c r="A448" s="17"/>
      <c r="B448" s="17"/>
      <c r="C448" s="18"/>
      <c r="D448" s="18"/>
      <c r="E448" s="17"/>
      <c r="F448" s="17"/>
    </row>
    <row r="449" ht="14.25" customHeight="1">
      <c r="A449" s="17"/>
      <c r="B449" s="17"/>
      <c r="C449" s="18"/>
      <c r="D449" s="18"/>
      <c r="E449" s="17"/>
      <c r="F449" s="17"/>
    </row>
    <row r="450" ht="14.25" customHeight="1">
      <c r="A450" s="17"/>
      <c r="B450" s="17"/>
      <c r="C450" s="18"/>
      <c r="D450" s="18"/>
      <c r="E450" s="17"/>
      <c r="F450" s="17"/>
    </row>
    <row r="451" ht="14.25" customHeight="1">
      <c r="A451" s="17"/>
      <c r="B451" s="17"/>
      <c r="C451" s="18"/>
      <c r="D451" s="18"/>
      <c r="E451" s="17"/>
      <c r="F451" s="17"/>
    </row>
    <row r="452" ht="14.25" customHeight="1">
      <c r="A452" s="17"/>
      <c r="B452" s="17"/>
      <c r="C452" s="18"/>
      <c r="D452" s="18"/>
      <c r="E452" s="17"/>
      <c r="F452" s="17"/>
    </row>
    <row r="453" ht="14.25" customHeight="1">
      <c r="A453" s="17"/>
      <c r="B453" s="17"/>
      <c r="C453" s="18"/>
      <c r="D453" s="18"/>
      <c r="E453" s="17"/>
      <c r="F453" s="17"/>
    </row>
    <row r="454" ht="14.25" customHeight="1">
      <c r="A454" s="17"/>
      <c r="B454" s="17"/>
      <c r="C454" s="18"/>
      <c r="D454" s="18"/>
      <c r="E454" s="17"/>
      <c r="F454" s="17"/>
    </row>
    <row r="455" ht="14.25" customHeight="1">
      <c r="A455" s="17"/>
      <c r="B455" s="17"/>
      <c r="C455" s="18"/>
      <c r="D455" s="18"/>
      <c r="E455" s="17"/>
      <c r="F455" s="17"/>
    </row>
    <row r="456" ht="14.25" customHeight="1">
      <c r="A456" s="17"/>
      <c r="B456" s="17"/>
      <c r="C456" s="18"/>
      <c r="D456" s="18"/>
      <c r="E456" s="17"/>
      <c r="F456" s="17"/>
    </row>
    <row r="457" ht="14.25" customHeight="1">
      <c r="A457" s="17"/>
      <c r="B457" s="17"/>
      <c r="C457" s="18"/>
      <c r="D457" s="18"/>
      <c r="E457" s="17"/>
      <c r="F457" s="17"/>
    </row>
    <row r="458" ht="14.25" customHeight="1">
      <c r="A458" s="17"/>
      <c r="B458" s="17"/>
      <c r="C458" s="18"/>
      <c r="D458" s="18"/>
      <c r="E458" s="17"/>
      <c r="F458" s="17"/>
    </row>
    <row r="459" ht="14.25" customHeight="1">
      <c r="A459" s="17"/>
      <c r="B459" s="17"/>
      <c r="C459" s="18"/>
      <c r="D459" s="18"/>
      <c r="E459" s="17"/>
      <c r="F459" s="17"/>
    </row>
    <row r="460" ht="14.25" customHeight="1">
      <c r="A460" s="17"/>
      <c r="B460" s="17"/>
      <c r="C460" s="18"/>
      <c r="D460" s="18"/>
      <c r="E460" s="17"/>
      <c r="F460" s="17"/>
    </row>
    <row r="461" ht="14.25" customHeight="1">
      <c r="A461" s="17"/>
      <c r="B461" s="17"/>
      <c r="C461" s="18"/>
      <c r="D461" s="18"/>
      <c r="E461" s="17"/>
      <c r="F461" s="17"/>
    </row>
    <row r="462" ht="14.25" customHeight="1">
      <c r="A462" s="17"/>
      <c r="B462" s="17"/>
      <c r="C462" s="18"/>
      <c r="D462" s="18"/>
      <c r="E462" s="17"/>
      <c r="F462" s="17"/>
    </row>
    <row r="463" ht="14.25" customHeight="1">
      <c r="A463" s="17"/>
      <c r="B463" s="17"/>
      <c r="C463" s="18"/>
      <c r="D463" s="18"/>
      <c r="E463" s="17"/>
      <c r="F463" s="17"/>
    </row>
    <row r="464" ht="14.25" customHeight="1">
      <c r="A464" s="17"/>
      <c r="B464" s="17"/>
      <c r="C464" s="18"/>
      <c r="D464" s="18"/>
      <c r="E464" s="17"/>
      <c r="F464" s="17"/>
    </row>
    <row r="465" ht="14.25" customHeight="1">
      <c r="A465" s="17"/>
      <c r="B465" s="17"/>
      <c r="C465" s="18"/>
      <c r="D465" s="18"/>
      <c r="E465" s="17"/>
      <c r="F465" s="17"/>
    </row>
    <row r="466" ht="14.25" customHeight="1">
      <c r="A466" s="17"/>
      <c r="B466" s="17"/>
      <c r="C466" s="18"/>
      <c r="D466" s="18"/>
      <c r="E466" s="17"/>
      <c r="F466" s="17"/>
    </row>
    <row r="467" ht="14.25" customHeight="1">
      <c r="A467" s="17"/>
      <c r="B467" s="17"/>
      <c r="C467" s="18"/>
      <c r="D467" s="18"/>
      <c r="E467" s="17"/>
      <c r="F467" s="17"/>
    </row>
    <row r="468" ht="14.25" customHeight="1">
      <c r="A468" s="17"/>
      <c r="B468" s="17"/>
      <c r="C468" s="18"/>
      <c r="D468" s="18"/>
      <c r="E468" s="17"/>
      <c r="F468" s="17"/>
    </row>
    <row r="469" ht="14.25" customHeight="1">
      <c r="A469" s="17"/>
      <c r="B469" s="17"/>
      <c r="C469" s="18"/>
      <c r="D469" s="18"/>
      <c r="E469" s="17"/>
      <c r="F469" s="17"/>
    </row>
    <row r="470" ht="14.25" customHeight="1">
      <c r="A470" s="17"/>
      <c r="B470" s="17"/>
      <c r="C470" s="18"/>
      <c r="D470" s="18"/>
      <c r="E470" s="17"/>
      <c r="F470" s="17"/>
    </row>
    <row r="471" ht="14.25" customHeight="1">
      <c r="A471" s="17"/>
      <c r="B471" s="17"/>
      <c r="C471" s="18"/>
      <c r="D471" s="18"/>
      <c r="E471" s="17"/>
      <c r="F471" s="17"/>
    </row>
    <row r="472" ht="14.25" customHeight="1">
      <c r="A472" s="17"/>
      <c r="B472" s="17"/>
      <c r="C472" s="18"/>
      <c r="D472" s="18"/>
      <c r="E472" s="17"/>
      <c r="F472" s="17"/>
    </row>
    <row r="473" ht="14.25" customHeight="1">
      <c r="A473" s="17"/>
      <c r="B473" s="17"/>
      <c r="C473" s="18"/>
      <c r="D473" s="18"/>
      <c r="E473" s="17"/>
      <c r="F473" s="17"/>
    </row>
    <row r="474" ht="14.25" customHeight="1">
      <c r="A474" s="17"/>
      <c r="B474" s="17"/>
      <c r="C474" s="18"/>
      <c r="D474" s="18"/>
      <c r="E474" s="17"/>
      <c r="F474" s="17"/>
    </row>
    <row r="475" ht="14.25" customHeight="1">
      <c r="A475" s="17"/>
      <c r="B475" s="17"/>
      <c r="C475" s="18"/>
      <c r="D475" s="18"/>
      <c r="E475" s="17"/>
      <c r="F475" s="17"/>
    </row>
    <row r="476" ht="14.25" customHeight="1">
      <c r="A476" s="17"/>
      <c r="B476" s="17"/>
      <c r="C476" s="18"/>
      <c r="D476" s="18"/>
      <c r="E476" s="17"/>
      <c r="F476" s="17"/>
    </row>
    <row r="477" ht="14.25" customHeight="1">
      <c r="A477" s="17"/>
      <c r="B477" s="17"/>
      <c r="C477" s="18"/>
      <c r="D477" s="18"/>
      <c r="E477" s="17"/>
      <c r="F477" s="17"/>
    </row>
    <row r="478" ht="14.25" customHeight="1">
      <c r="A478" s="17"/>
      <c r="B478" s="17"/>
      <c r="C478" s="18"/>
      <c r="D478" s="18"/>
      <c r="E478" s="17"/>
      <c r="F478" s="17"/>
    </row>
    <row r="479" ht="14.25" customHeight="1">
      <c r="A479" s="17"/>
      <c r="B479" s="17"/>
      <c r="C479" s="18"/>
      <c r="D479" s="18"/>
      <c r="E479" s="17"/>
      <c r="F479" s="17"/>
    </row>
    <row r="480" ht="14.25" customHeight="1">
      <c r="A480" s="17"/>
      <c r="B480" s="17"/>
      <c r="C480" s="18"/>
      <c r="D480" s="18"/>
      <c r="E480" s="17"/>
      <c r="F480" s="17"/>
    </row>
    <row r="481" ht="14.25" customHeight="1">
      <c r="A481" s="17"/>
      <c r="B481" s="17"/>
      <c r="C481" s="18"/>
      <c r="D481" s="18"/>
      <c r="E481" s="17"/>
      <c r="F481" s="17"/>
    </row>
    <row r="482" ht="14.25" customHeight="1">
      <c r="A482" s="17"/>
      <c r="B482" s="17"/>
      <c r="C482" s="18"/>
      <c r="D482" s="18"/>
      <c r="E482" s="17"/>
      <c r="F482" s="17"/>
    </row>
    <row r="483" ht="14.25" customHeight="1">
      <c r="A483" s="17"/>
      <c r="B483" s="17"/>
      <c r="C483" s="18"/>
      <c r="D483" s="18"/>
      <c r="E483" s="17"/>
      <c r="F483" s="17"/>
    </row>
    <row r="484" ht="14.25" customHeight="1">
      <c r="A484" s="17"/>
      <c r="B484" s="17"/>
      <c r="C484" s="18"/>
      <c r="D484" s="18"/>
      <c r="E484" s="17"/>
      <c r="F484" s="17"/>
    </row>
    <row r="485" ht="14.25" customHeight="1">
      <c r="A485" s="17"/>
      <c r="B485" s="17"/>
      <c r="C485" s="18"/>
      <c r="D485" s="18"/>
      <c r="E485" s="17"/>
      <c r="F485" s="17"/>
    </row>
    <row r="486" ht="14.25" customHeight="1">
      <c r="A486" s="17"/>
      <c r="B486" s="17"/>
      <c r="C486" s="18"/>
      <c r="D486" s="18"/>
      <c r="E486" s="17"/>
      <c r="F486" s="17"/>
    </row>
    <row r="487" ht="14.25" customHeight="1">
      <c r="A487" s="17"/>
      <c r="B487" s="17"/>
      <c r="C487" s="18"/>
      <c r="D487" s="18"/>
      <c r="E487" s="17"/>
      <c r="F487" s="17"/>
    </row>
    <row r="488" ht="14.25" customHeight="1">
      <c r="A488" s="17"/>
      <c r="B488" s="17"/>
      <c r="C488" s="18"/>
      <c r="D488" s="18"/>
      <c r="E488" s="17"/>
      <c r="F488" s="17"/>
    </row>
    <row r="489" ht="14.25" customHeight="1">
      <c r="A489" s="17"/>
      <c r="B489" s="17"/>
      <c r="C489" s="18"/>
      <c r="D489" s="18"/>
      <c r="E489" s="17"/>
      <c r="F489" s="17"/>
    </row>
    <row r="490" ht="14.25" customHeight="1">
      <c r="A490" s="17"/>
      <c r="B490" s="17"/>
      <c r="C490" s="18"/>
      <c r="D490" s="18"/>
      <c r="E490" s="17"/>
      <c r="F490" s="17"/>
    </row>
    <row r="491" ht="14.25" customHeight="1">
      <c r="A491" s="17"/>
      <c r="B491" s="17"/>
      <c r="C491" s="18"/>
      <c r="D491" s="18"/>
      <c r="E491" s="17"/>
      <c r="F491" s="17"/>
    </row>
    <row r="492" ht="14.25" customHeight="1">
      <c r="A492" s="17"/>
      <c r="B492" s="17"/>
      <c r="C492" s="18"/>
      <c r="D492" s="18"/>
      <c r="E492" s="17"/>
      <c r="F492" s="17"/>
    </row>
    <row r="493" ht="14.25" customHeight="1">
      <c r="A493" s="17"/>
      <c r="B493" s="17"/>
      <c r="C493" s="18"/>
      <c r="D493" s="18"/>
      <c r="E493" s="17"/>
      <c r="F493" s="17"/>
    </row>
    <row r="494" ht="14.25" customHeight="1">
      <c r="A494" s="17"/>
      <c r="B494" s="17"/>
      <c r="C494" s="18"/>
      <c r="D494" s="18"/>
      <c r="E494" s="17"/>
      <c r="F494" s="17"/>
    </row>
    <row r="495" ht="14.25" customHeight="1">
      <c r="A495" s="17"/>
      <c r="B495" s="17"/>
      <c r="C495" s="18"/>
      <c r="D495" s="18"/>
      <c r="E495" s="17"/>
      <c r="F495" s="17"/>
    </row>
    <row r="496" ht="14.25" customHeight="1">
      <c r="A496" s="17"/>
      <c r="B496" s="17"/>
      <c r="C496" s="18"/>
      <c r="D496" s="18"/>
      <c r="E496" s="17"/>
      <c r="F496" s="17"/>
    </row>
    <row r="497" ht="14.25" customHeight="1">
      <c r="A497" s="17"/>
      <c r="B497" s="17"/>
      <c r="C497" s="18"/>
      <c r="D497" s="18"/>
      <c r="E497" s="17"/>
      <c r="F497" s="17"/>
    </row>
    <row r="498" ht="14.25" customHeight="1">
      <c r="A498" s="17"/>
      <c r="B498" s="17"/>
      <c r="C498" s="18"/>
      <c r="D498" s="18"/>
      <c r="E498" s="17"/>
      <c r="F498" s="17"/>
    </row>
    <row r="499" ht="14.25" customHeight="1">
      <c r="A499" s="17"/>
      <c r="B499" s="17"/>
      <c r="C499" s="18"/>
      <c r="D499" s="18"/>
      <c r="E499" s="17"/>
      <c r="F499" s="17"/>
    </row>
    <row r="500" ht="14.25" customHeight="1">
      <c r="A500" s="17"/>
      <c r="B500" s="17"/>
      <c r="C500" s="18"/>
      <c r="D500" s="18"/>
      <c r="E500" s="17"/>
      <c r="F500" s="17"/>
    </row>
    <row r="501" ht="14.25" customHeight="1">
      <c r="A501" s="17"/>
      <c r="B501" s="17"/>
      <c r="C501" s="18"/>
      <c r="D501" s="18"/>
      <c r="E501" s="17"/>
      <c r="F501" s="17"/>
    </row>
    <row r="502" ht="14.25" customHeight="1">
      <c r="A502" s="17"/>
      <c r="B502" s="17"/>
      <c r="C502" s="18"/>
      <c r="D502" s="18"/>
      <c r="E502" s="17"/>
      <c r="F502" s="17"/>
    </row>
    <row r="503" ht="14.25" customHeight="1">
      <c r="A503" s="17"/>
      <c r="B503" s="17"/>
      <c r="C503" s="18"/>
      <c r="D503" s="18"/>
      <c r="E503" s="17"/>
      <c r="F503" s="17"/>
    </row>
    <row r="504" ht="14.25" customHeight="1">
      <c r="A504" s="17"/>
      <c r="B504" s="17"/>
      <c r="C504" s="18"/>
      <c r="D504" s="18"/>
      <c r="E504" s="17"/>
      <c r="F504" s="17"/>
    </row>
    <row r="505" ht="14.25" customHeight="1">
      <c r="A505" s="17"/>
      <c r="B505" s="17"/>
      <c r="C505" s="18"/>
      <c r="D505" s="18"/>
      <c r="E505" s="17"/>
      <c r="F505" s="17"/>
    </row>
    <row r="506" ht="14.25" customHeight="1">
      <c r="A506" s="17"/>
      <c r="B506" s="17"/>
      <c r="C506" s="18"/>
      <c r="D506" s="18"/>
      <c r="E506" s="17"/>
      <c r="F506" s="17"/>
    </row>
    <row r="507" ht="14.25" customHeight="1">
      <c r="A507" s="17"/>
      <c r="B507" s="17"/>
      <c r="C507" s="18"/>
      <c r="D507" s="18"/>
      <c r="E507" s="17"/>
      <c r="F507" s="17"/>
    </row>
    <row r="508" ht="14.25" customHeight="1">
      <c r="A508" s="17"/>
      <c r="B508" s="17"/>
      <c r="C508" s="18"/>
      <c r="D508" s="18"/>
      <c r="E508" s="17"/>
      <c r="F508" s="17"/>
    </row>
    <row r="509" ht="14.25" customHeight="1">
      <c r="A509" s="17"/>
      <c r="B509" s="17"/>
      <c r="C509" s="18"/>
      <c r="D509" s="18"/>
      <c r="E509" s="17"/>
      <c r="F509" s="17"/>
    </row>
    <row r="510" ht="14.25" customHeight="1">
      <c r="A510" s="17"/>
      <c r="B510" s="17"/>
      <c r="C510" s="18"/>
      <c r="D510" s="18"/>
      <c r="E510" s="17"/>
      <c r="F510" s="17"/>
    </row>
    <row r="511" ht="14.25" customHeight="1">
      <c r="A511" s="17"/>
      <c r="B511" s="17"/>
      <c r="C511" s="18"/>
      <c r="D511" s="18"/>
      <c r="E511" s="17"/>
      <c r="F511" s="17"/>
    </row>
    <row r="512" ht="14.25" customHeight="1">
      <c r="A512" s="17"/>
      <c r="B512" s="17"/>
      <c r="C512" s="18"/>
      <c r="D512" s="18"/>
      <c r="E512" s="17"/>
      <c r="F512" s="17"/>
    </row>
    <row r="513" ht="14.25" customHeight="1">
      <c r="A513" s="17"/>
      <c r="B513" s="17"/>
      <c r="C513" s="18"/>
      <c r="D513" s="18"/>
      <c r="E513" s="17"/>
      <c r="F513" s="17"/>
    </row>
    <row r="514" ht="14.25" customHeight="1">
      <c r="A514" s="17"/>
      <c r="B514" s="17"/>
      <c r="C514" s="18"/>
      <c r="D514" s="18"/>
      <c r="E514" s="17"/>
      <c r="F514" s="17"/>
    </row>
    <row r="515" ht="14.25" customHeight="1">
      <c r="A515" s="17"/>
      <c r="B515" s="17"/>
      <c r="C515" s="18"/>
      <c r="D515" s="18"/>
      <c r="E515" s="17"/>
      <c r="F515" s="17"/>
    </row>
    <row r="516" ht="14.25" customHeight="1">
      <c r="A516" s="17"/>
      <c r="B516" s="17"/>
      <c r="C516" s="18"/>
      <c r="D516" s="18"/>
      <c r="E516" s="17"/>
      <c r="F516" s="17"/>
    </row>
    <row r="517" ht="14.25" customHeight="1">
      <c r="A517" s="17"/>
      <c r="B517" s="17"/>
      <c r="C517" s="18"/>
      <c r="D517" s="18"/>
      <c r="E517" s="17"/>
      <c r="F517" s="17"/>
    </row>
    <row r="518" ht="14.25" customHeight="1">
      <c r="A518" s="17"/>
      <c r="B518" s="17"/>
      <c r="C518" s="18"/>
      <c r="D518" s="18"/>
      <c r="E518" s="17"/>
      <c r="F518" s="17"/>
    </row>
    <row r="519" ht="14.25" customHeight="1">
      <c r="A519" s="17"/>
      <c r="B519" s="17"/>
      <c r="C519" s="18"/>
      <c r="D519" s="18"/>
      <c r="E519" s="17"/>
      <c r="F519" s="17"/>
    </row>
    <row r="520" ht="14.25" customHeight="1">
      <c r="A520" s="17"/>
      <c r="B520" s="17"/>
      <c r="C520" s="18"/>
      <c r="D520" s="18"/>
      <c r="E520" s="17"/>
      <c r="F520" s="17"/>
    </row>
    <row r="521" ht="14.25" customHeight="1">
      <c r="A521" s="17"/>
      <c r="B521" s="17"/>
      <c r="C521" s="18"/>
      <c r="D521" s="18"/>
      <c r="E521" s="17"/>
      <c r="F521" s="17"/>
    </row>
    <row r="522" ht="14.25" customHeight="1">
      <c r="A522" s="17"/>
      <c r="B522" s="17"/>
      <c r="C522" s="18"/>
      <c r="D522" s="18"/>
      <c r="E522" s="17"/>
      <c r="F522" s="17"/>
    </row>
    <row r="523" ht="14.25" customHeight="1">
      <c r="A523" s="17"/>
      <c r="B523" s="17"/>
      <c r="C523" s="18"/>
      <c r="D523" s="18"/>
      <c r="E523" s="17"/>
      <c r="F523" s="17"/>
    </row>
    <row r="524" ht="14.25" customHeight="1">
      <c r="A524" s="17"/>
      <c r="B524" s="17"/>
      <c r="C524" s="18"/>
      <c r="D524" s="18"/>
      <c r="E524" s="17"/>
      <c r="F524" s="17"/>
    </row>
    <row r="525" ht="14.25" customHeight="1">
      <c r="A525" s="17"/>
      <c r="B525" s="17"/>
      <c r="C525" s="18"/>
      <c r="D525" s="18"/>
      <c r="E525" s="17"/>
      <c r="F525" s="17"/>
    </row>
    <row r="526" ht="14.25" customHeight="1">
      <c r="A526" s="17"/>
      <c r="B526" s="17"/>
      <c r="C526" s="18"/>
      <c r="D526" s="18"/>
      <c r="E526" s="17"/>
      <c r="F526" s="17"/>
    </row>
    <row r="527" ht="14.25" customHeight="1">
      <c r="A527" s="17"/>
      <c r="B527" s="17"/>
      <c r="C527" s="18"/>
      <c r="D527" s="18"/>
      <c r="E527" s="17"/>
      <c r="F527" s="17"/>
    </row>
    <row r="528" ht="14.25" customHeight="1">
      <c r="A528" s="17"/>
      <c r="B528" s="17"/>
      <c r="C528" s="18"/>
      <c r="D528" s="18"/>
      <c r="E528" s="17"/>
      <c r="F528" s="17"/>
    </row>
    <row r="529" ht="14.25" customHeight="1">
      <c r="A529" s="17"/>
      <c r="B529" s="17"/>
      <c r="C529" s="18"/>
      <c r="D529" s="18"/>
      <c r="E529" s="17"/>
      <c r="F529" s="17"/>
    </row>
    <row r="530" ht="14.25" customHeight="1">
      <c r="A530" s="17"/>
      <c r="B530" s="17"/>
      <c r="C530" s="18"/>
      <c r="D530" s="18"/>
      <c r="E530" s="17"/>
      <c r="F530" s="17"/>
    </row>
    <row r="531" ht="14.25" customHeight="1">
      <c r="A531" s="17"/>
      <c r="B531" s="17"/>
      <c r="C531" s="18"/>
      <c r="D531" s="18"/>
      <c r="E531" s="17"/>
      <c r="F531" s="17"/>
    </row>
    <row r="532" ht="14.25" customHeight="1">
      <c r="A532" s="17"/>
      <c r="B532" s="17"/>
      <c r="C532" s="18"/>
      <c r="D532" s="18"/>
      <c r="E532" s="17"/>
      <c r="F532" s="17"/>
    </row>
    <row r="533" ht="14.25" customHeight="1">
      <c r="A533" s="17"/>
      <c r="B533" s="17"/>
      <c r="C533" s="18"/>
      <c r="D533" s="18"/>
      <c r="E533" s="17"/>
      <c r="F533" s="17"/>
    </row>
    <row r="534" ht="14.25" customHeight="1">
      <c r="A534" s="17"/>
      <c r="B534" s="17"/>
      <c r="C534" s="18"/>
      <c r="D534" s="18"/>
      <c r="E534" s="17"/>
      <c r="F534" s="17"/>
    </row>
    <row r="535" ht="14.25" customHeight="1">
      <c r="A535" s="17"/>
      <c r="B535" s="17"/>
      <c r="C535" s="18"/>
      <c r="D535" s="18"/>
      <c r="E535" s="17"/>
      <c r="F535" s="17"/>
    </row>
    <row r="536" ht="14.25" customHeight="1">
      <c r="A536" s="17"/>
      <c r="B536" s="17"/>
      <c r="C536" s="18"/>
      <c r="D536" s="18"/>
      <c r="E536" s="17"/>
      <c r="F536" s="17"/>
    </row>
    <row r="537" ht="14.25" customHeight="1">
      <c r="A537" s="17"/>
      <c r="B537" s="17"/>
      <c r="C537" s="18"/>
      <c r="D537" s="18"/>
      <c r="E537" s="17"/>
      <c r="F537" s="17"/>
    </row>
    <row r="538" ht="14.25" customHeight="1">
      <c r="A538" s="17"/>
      <c r="B538" s="17"/>
      <c r="C538" s="18"/>
      <c r="D538" s="18"/>
      <c r="E538" s="17"/>
      <c r="F538" s="17"/>
    </row>
    <row r="539" ht="14.25" customHeight="1">
      <c r="A539" s="17"/>
      <c r="B539" s="17"/>
      <c r="C539" s="18"/>
      <c r="D539" s="18"/>
      <c r="E539" s="17"/>
      <c r="F539" s="17"/>
    </row>
    <row r="540" ht="14.25" customHeight="1">
      <c r="A540" s="17"/>
      <c r="B540" s="17"/>
      <c r="C540" s="18"/>
      <c r="D540" s="18"/>
      <c r="E540" s="17"/>
      <c r="F540" s="17"/>
    </row>
    <row r="541" ht="14.25" customHeight="1">
      <c r="A541" s="17"/>
      <c r="B541" s="17"/>
      <c r="C541" s="18"/>
      <c r="D541" s="18"/>
      <c r="E541" s="17"/>
      <c r="F541" s="17"/>
    </row>
    <row r="542" ht="14.25" customHeight="1">
      <c r="A542" s="17"/>
      <c r="B542" s="17"/>
      <c r="C542" s="18"/>
      <c r="D542" s="18"/>
      <c r="E542" s="17"/>
      <c r="F542" s="17"/>
    </row>
    <row r="543" ht="14.25" customHeight="1">
      <c r="A543" s="17"/>
      <c r="B543" s="17"/>
      <c r="C543" s="18"/>
      <c r="D543" s="18"/>
      <c r="E543" s="17"/>
      <c r="F543" s="17"/>
    </row>
    <row r="544" ht="14.25" customHeight="1">
      <c r="A544" s="17"/>
      <c r="B544" s="17"/>
      <c r="C544" s="18"/>
      <c r="D544" s="18"/>
      <c r="E544" s="17"/>
      <c r="F544" s="17"/>
    </row>
    <row r="545" ht="14.25" customHeight="1">
      <c r="A545" s="17"/>
      <c r="B545" s="17"/>
      <c r="C545" s="18"/>
      <c r="D545" s="18"/>
      <c r="E545" s="17"/>
      <c r="F545" s="17"/>
    </row>
    <row r="546" ht="14.25" customHeight="1">
      <c r="A546" s="17"/>
      <c r="B546" s="17"/>
      <c r="C546" s="18"/>
      <c r="D546" s="18"/>
      <c r="E546" s="17"/>
      <c r="F546" s="17"/>
    </row>
    <row r="547" ht="14.25" customHeight="1">
      <c r="A547" s="17"/>
      <c r="B547" s="17"/>
      <c r="C547" s="18"/>
      <c r="D547" s="18"/>
      <c r="E547" s="17"/>
      <c r="F547" s="17"/>
    </row>
    <row r="548" ht="14.25" customHeight="1">
      <c r="A548" s="17"/>
      <c r="B548" s="17"/>
      <c r="C548" s="18"/>
      <c r="D548" s="18"/>
      <c r="E548" s="17"/>
      <c r="F548" s="17"/>
    </row>
    <row r="549" ht="14.25" customHeight="1">
      <c r="A549" s="17"/>
      <c r="B549" s="17"/>
      <c r="C549" s="18"/>
      <c r="D549" s="18"/>
      <c r="E549" s="17"/>
      <c r="F549" s="17"/>
    </row>
    <row r="550" ht="14.25" customHeight="1">
      <c r="A550" s="17"/>
      <c r="B550" s="17"/>
      <c r="C550" s="18"/>
      <c r="D550" s="18"/>
      <c r="E550" s="17"/>
      <c r="F550" s="17"/>
    </row>
    <row r="551" ht="14.25" customHeight="1">
      <c r="A551" s="17"/>
      <c r="B551" s="17"/>
      <c r="C551" s="18"/>
      <c r="D551" s="18"/>
      <c r="E551" s="17"/>
      <c r="F551" s="17"/>
    </row>
    <row r="552" ht="14.25" customHeight="1">
      <c r="A552" s="17"/>
      <c r="B552" s="17"/>
      <c r="C552" s="18"/>
      <c r="D552" s="18"/>
      <c r="E552" s="17"/>
      <c r="F552" s="17"/>
    </row>
    <row r="553" ht="14.25" customHeight="1">
      <c r="A553" s="17"/>
      <c r="B553" s="17"/>
      <c r="C553" s="18"/>
      <c r="D553" s="18"/>
      <c r="E553" s="17"/>
      <c r="F553" s="17"/>
    </row>
    <row r="554" ht="14.25" customHeight="1">
      <c r="A554" s="17"/>
      <c r="B554" s="17"/>
      <c r="C554" s="18"/>
      <c r="D554" s="18"/>
      <c r="E554" s="17"/>
      <c r="F554" s="17"/>
    </row>
    <row r="555" ht="14.25" customHeight="1">
      <c r="A555" s="17"/>
      <c r="B555" s="17"/>
      <c r="C555" s="18"/>
      <c r="D555" s="18"/>
      <c r="E555" s="17"/>
      <c r="F555" s="17"/>
    </row>
    <row r="556" ht="14.25" customHeight="1">
      <c r="A556" s="17"/>
      <c r="B556" s="17"/>
      <c r="C556" s="18"/>
      <c r="D556" s="18"/>
      <c r="E556" s="17"/>
      <c r="F556" s="17"/>
    </row>
    <row r="557" ht="14.25" customHeight="1">
      <c r="A557" s="17"/>
      <c r="B557" s="17"/>
      <c r="C557" s="18"/>
      <c r="D557" s="18"/>
      <c r="E557" s="17"/>
      <c r="F557" s="17"/>
    </row>
    <row r="558" ht="14.25" customHeight="1">
      <c r="A558" s="17"/>
      <c r="B558" s="17"/>
      <c r="C558" s="18"/>
      <c r="D558" s="18"/>
      <c r="E558" s="17"/>
      <c r="F558" s="17"/>
    </row>
    <row r="559" ht="14.25" customHeight="1">
      <c r="A559" s="17"/>
      <c r="B559" s="17"/>
      <c r="C559" s="18"/>
      <c r="D559" s="18"/>
      <c r="E559" s="17"/>
      <c r="F559" s="17"/>
    </row>
    <row r="560" ht="14.25" customHeight="1">
      <c r="A560" s="17"/>
      <c r="B560" s="17"/>
      <c r="C560" s="18"/>
      <c r="D560" s="18"/>
      <c r="E560" s="17"/>
      <c r="F560" s="17"/>
    </row>
    <row r="561" ht="14.25" customHeight="1">
      <c r="A561" s="17"/>
      <c r="B561" s="17"/>
      <c r="C561" s="18"/>
      <c r="D561" s="18"/>
      <c r="E561" s="17"/>
      <c r="F561" s="17"/>
    </row>
    <row r="562" ht="14.25" customHeight="1">
      <c r="A562" s="17"/>
      <c r="B562" s="17"/>
      <c r="C562" s="18"/>
      <c r="D562" s="18"/>
      <c r="E562" s="17"/>
      <c r="F562" s="17"/>
    </row>
    <row r="563" ht="14.25" customHeight="1">
      <c r="A563" s="17"/>
      <c r="B563" s="17"/>
      <c r="C563" s="18"/>
      <c r="D563" s="18"/>
      <c r="E563" s="17"/>
      <c r="F563" s="17"/>
    </row>
    <row r="564" ht="14.25" customHeight="1">
      <c r="A564" s="17"/>
      <c r="B564" s="17"/>
      <c r="C564" s="18"/>
      <c r="D564" s="18"/>
      <c r="E564" s="17"/>
      <c r="F564" s="17"/>
    </row>
    <row r="565" ht="14.25" customHeight="1">
      <c r="A565" s="17"/>
      <c r="B565" s="17"/>
      <c r="C565" s="18"/>
      <c r="D565" s="18"/>
      <c r="E565" s="17"/>
      <c r="F565" s="17"/>
    </row>
    <row r="566" ht="14.25" customHeight="1">
      <c r="A566" s="17"/>
      <c r="B566" s="17"/>
      <c r="C566" s="18"/>
      <c r="D566" s="18"/>
      <c r="E566" s="17"/>
      <c r="F566" s="17"/>
    </row>
    <row r="567" ht="14.25" customHeight="1">
      <c r="A567" s="17"/>
      <c r="B567" s="17"/>
      <c r="C567" s="18"/>
      <c r="D567" s="18"/>
      <c r="E567" s="17"/>
      <c r="F567" s="17"/>
    </row>
    <row r="568" ht="14.25" customHeight="1">
      <c r="A568" s="17"/>
      <c r="B568" s="17"/>
      <c r="C568" s="18"/>
      <c r="D568" s="18"/>
      <c r="E568" s="17"/>
      <c r="F568" s="17"/>
    </row>
    <row r="569" ht="14.25" customHeight="1">
      <c r="A569" s="17"/>
      <c r="B569" s="17"/>
      <c r="C569" s="18"/>
      <c r="D569" s="18"/>
      <c r="E569" s="17"/>
      <c r="F569" s="17"/>
    </row>
    <row r="570" ht="14.25" customHeight="1">
      <c r="A570" s="17"/>
      <c r="B570" s="17"/>
      <c r="C570" s="18"/>
      <c r="D570" s="18"/>
      <c r="E570" s="17"/>
      <c r="F570" s="17"/>
    </row>
    <row r="571" ht="14.25" customHeight="1">
      <c r="A571" s="17"/>
      <c r="B571" s="17"/>
      <c r="C571" s="18"/>
      <c r="D571" s="18"/>
      <c r="E571" s="17"/>
      <c r="F571" s="17"/>
    </row>
    <row r="572" ht="14.25" customHeight="1">
      <c r="A572" s="17"/>
      <c r="B572" s="17"/>
      <c r="C572" s="18"/>
      <c r="D572" s="18"/>
      <c r="E572" s="17"/>
      <c r="F572" s="17"/>
    </row>
    <row r="573" ht="14.25" customHeight="1">
      <c r="A573" s="17"/>
      <c r="B573" s="17"/>
      <c r="C573" s="18"/>
      <c r="D573" s="18"/>
      <c r="E573" s="17"/>
      <c r="F573" s="17"/>
    </row>
    <row r="574" ht="14.25" customHeight="1">
      <c r="A574" s="17"/>
      <c r="B574" s="17"/>
      <c r="C574" s="18"/>
      <c r="D574" s="18"/>
      <c r="E574" s="17"/>
      <c r="F574" s="17"/>
    </row>
    <row r="575" ht="14.25" customHeight="1">
      <c r="A575" s="17"/>
      <c r="B575" s="17"/>
      <c r="C575" s="18"/>
      <c r="D575" s="18"/>
      <c r="E575" s="17"/>
      <c r="F575" s="17"/>
    </row>
    <row r="576" ht="14.25" customHeight="1">
      <c r="A576" s="17"/>
      <c r="B576" s="17"/>
      <c r="C576" s="18"/>
      <c r="D576" s="18"/>
      <c r="E576" s="17"/>
      <c r="F576" s="17"/>
    </row>
    <row r="577" ht="14.25" customHeight="1">
      <c r="A577" s="17"/>
      <c r="B577" s="17"/>
      <c r="C577" s="18"/>
      <c r="D577" s="18"/>
      <c r="E577" s="17"/>
      <c r="F577" s="17"/>
    </row>
    <row r="578" ht="14.25" customHeight="1">
      <c r="A578" s="17"/>
      <c r="B578" s="17"/>
      <c r="C578" s="18"/>
      <c r="D578" s="18"/>
      <c r="E578" s="17"/>
      <c r="F578" s="17"/>
    </row>
    <row r="579" ht="14.25" customHeight="1">
      <c r="A579" s="17"/>
      <c r="B579" s="17"/>
      <c r="C579" s="18"/>
      <c r="D579" s="18"/>
      <c r="E579" s="17"/>
      <c r="F579" s="17"/>
    </row>
    <row r="580" ht="14.25" customHeight="1">
      <c r="A580" s="17"/>
      <c r="B580" s="17"/>
      <c r="C580" s="18"/>
      <c r="D580" s="18"/>
      <c r="E580" s="17"/>
      <c r="F580" s="17"/>
    </row>
    <row r="581" ht="14.25" customHeight="1">
      <c r="A581" s="17"/>
      <c r="B581" s="17"/>
      <c r="C581" s="18"/>
      <c r="D581" s="18"/>
      <c r="E581" s="17"/>
      <c r="F581" s="17"/>
    </row>
    <row r="582" ht="14.25" customHeight="1">
      <c r="A582" s="17"/>
      <c r="B582" s="17"/>
      <c r="C582" s="18"/>
      <c r="D582" s="18"/>
      <c r="E582" s="17"/>
      <c r="F582" s="17"/>
    </row>
    <row r="583" ht="14.25" customHeight="1">
      <c r="A583" s="17"/>
      <c r="B583" s="17"/>
      <c r="C583" s="18"/>
      <c r="D583" s="18"/>
      <c r="E583" s="17"/>
      <c r="F583" s="17"/>
    </row>
    <row r="584" ht="14.25" customHeight="1">
      <c r="A584" s="17"/>
      <c r="B584" s="17"/>
      <c r="C584" s="18"/>
      <c r="D584" s="18"/>
      <c r="E584" s="17"/>
      <c r="F584" s="17"/>
    </row>
    <row r="585" ht="14.25" customHeight="1">
      <c r="A585" s="17"/>
      <c r="B585" s="17"/>
      <c r="C585" s="18"/>
      <c r="D585" s="18"/>
      <c r="E585" s="17"/>
      <c r="F585" s="17"/>
    </row>
    <row r="586" ht="14.25" customHeight="1">
      <c r="A586" s="17"/>
      <c r="B586" s="17"/>
      <c r="C586" s="18"/>
      <c r="D586" s="18"/>
      <c r="E586" s="17"/>
      <c r="F586" s="17"/>
    </row>
    <row r="587" ht="14.25" customHeight="1">
      <c r="A587" s="17"/>
      <c r="B587" s="17"/>
      <c r="C587" s="18"/>
      <c r="D587" s="18"/>
      <c r="E587" s="17"/>
      <c r="F587" s="17"/>
    </row>
    <row r="588" ht="14.25" customHeight="1">
      <c r="A588" s="17"/>
      <c r="B588" s="17"/>
      <c r="C588" s="18"/>
      <c r="D588" s="18"/>
      <c r="E588" s="17"/>
      <c r="F588" s="17"/>
    </row>
    <row r="589" ht="14.25" customHeight="1">
      <c r="A589" s="17"/>
      <c r="B589" s="17"/>
      <c r="C589" s="18"/>
      <c r="D589" s="18"/>
      <c r="E589" s="17"/>
      <c r="F589" s="17"/>
    </row>
    <row r="590" ht="14.25" customHeight="1">
      <c r="A590" s="17"/>
      <c r="B590" s="17"/>
      <c r="C590" s="18"/>
      <c r="D590" s="18"/>
      <c r="E590" s="17"/>
      <c r="F590" s="17"/>
    </row>
    <row r="591" ht="14.25" customHeight="1">
      <c r="A591" s="17"/>
      <c r="B591" s="17"/>
      <c r="C591" s="18"/>
      <c r="D591" s="18"/>
      <c r="E591" s="17"/>
      <c r="F591" s="17"/>
    </row>
    <row r="592" ht="14.25" customHeight="1">
      <c r="A592" s="17"/>
      <c r="B592" s="17"/>
      <c r="C592" s="18"/>
      <c r="D592" s="18"/>
      <c r="E592" s="17"/>
      <c r="F592" s="17"/>
    </row>
    <row r="593" ht="14.25" customHeight="1">
      <c r="A593" s="17"/>
      <c r="B593" s="17"/>
      <c r="C593" s="18"/>
      <c r="D593" s="18"/>
      <c r="E593" s="17"/>
      <c r="F593" s="17"/>
    </row>
    <row r="594" ht="14.25" customHeight="1">
      <c r="A594" s="17"/>
      <c r="B594" s="17"/>
      <c r="C594" s="18"/>
      <c r="D594" s="18"/>
      <c r="E594" s="17"/>
      <c r="F594" s="17"/>
    </row>
    <row r="595" ht="14.25" customHeight="1">
      <c r="A595" s="17"/>
      <c r="B595" s="17"/>
      <c r="C595" s="18"/>
      <c r="D595" s="18"/>
      <c r="E595" s="17"/>
      <c r="F595" s="17"/>
    </row>
    <row r="596" ht="14.25" customHeight="1">
      <c r="A596" s="17"/>
      <c r="B596" s="17"/>
      <c r="C596" s="18"/>
      <c r="D596" s="18"/>
      <c r="E596" s="17"/>
      <c r="F596" s="17"/>
    </row>
    <row r="597" ht="14.25" customHeight="1">
      <c r="A597" s="17"/>
      <c r="B597" s="17"/>
      <c r="C597" s="18"/>
      <c r="D597" s="18"/>
      <c r="E597" s="17"/>
      <c r="F597" s="17"/>
    </row>
    <row r="598" ht="14.25" customHeight="1">
      <c r="A598" s="17"/>
      <c r="B598" s="17"/>
      <c r="C598" s="18"/>
      <c r="D598" s="18"/>
      <c r="E598" s="17"/>
      <c r="F598" s="17"/>
    </row>
    <row r="599" ht="14.25" customHeight="1">
      <c r="A599" s="17"/>
      <c r="B599" s="17"/>
      <c r="C599" s="18"/>
      <c r="D599" s="18"/>
      <c r="E599" s="17"/>
      <c r="F599" s="17"/>
    </row>
    <row r="600" ht="14.25" customHeight="1">
      <c r="A600" s="17"/>
      <c r="B600" s="17"/>
      <c r="C600" s="18"/>
      <c r="D600" s="18"/>
      <c r="E600" s="17"/>
      <c r="F600" s="17"/>
    </row>
    <row r="601" ht="14.25" customHeight="1">
      <c r="A601" s="17"/>
      <c r="B601" s="17"/>
      <c r="C601" s="18"/>
      <c r="D601" s="18"/>
      <c r="E601" s="17"/>
      <c r="F601" s="17"/>
    </row>
    <row r="602" ht="14.25" customHeight="1">
      <c r="A602" s="17"/>
      <c r="B602" s="17"/>
      <c r="C602" s="18"/>
      <c r="D602" s="18"/>
      <c r="E602" s="17"/>
      <c r="F602" s="17"/>
    </row>
    <row r="603" ht="14.25" customHeight="1">
      <c r="A603" s="17"/>
      <c r="B603" s="17"/>
      <c r="C603" s="18"/>
      <c r="D603" s="18"/>
      <c r="E603" s="17"/>
      <c r="F603" s="17"/>
    </row>
    <row r="604" ht="14.25" customHeight="1">
      <c r="A604" s="17"/>
      <c r="B604" s="17"/>
      <c r="C604" s="18"/>
      <c r="D604" s="18"/>
      <c r="E604" s="17"/>
      <c r="F604" s="17"/>
    </row>
    <row r="605" ht="14.25" customHeight="1">
      <c r="A605" s="17"/>
      <c r="B605" s="17"/>
      <c r="C605" s="18"/>
      <c r="D605" s="18"/>
      <c r="E605" s="17"/>
      <c r="F605" s="17"/>
    </row>
    <row r="606" ht="14.25" customHeight="1">
      <c r="A606" s="17"/>
      <c r="B606" s="17"/>
      <c r="C606" s="18"/>
      <c r="D606" s="18"/>
      <c r="E606" s="17"/>
      <c r="F606" s="17"/>
    </row>
    <row r="607" ht="14.25" customHeight="1">
      <c r="A607" s="17"/>
      <c r="B607" s="17"/>
      <c r="C607" s="18"/>
      <c r="D607" s="18"/>
      <c r="E607" s="17"/>
      <c r="F607" s="17"/>
    </row>
    <row r="608" ht="14.25" customHeight="1">
      <c r="A608" s="17"/>
      <c r="B608" s="17"/>
      <c r="C608" s="18"/>
      <c r="D608" s="18"/>
      <c r="E608" s="17"/>
      <c r="F608" s="17"/>
    </row>
    <row r="609" ht="14.25" customHeight="1">
      <c r="A609" s="17"/>
      <c r="B609" s="17"/>
      <c r="C609" s="18"/>
      <c r="D609" s="18"/>
      <c r="E609" s="17"/>
      <c r="F609" s="17"/>
    </row>
    <row r="610" ht="14.25" customHeight="1">
      <c r="A610" s="17"/>
      <c r="B610" s="17"/>
      <c r="C610" s="18"/>
      <c r="D610" s="18"/>
      <c r="E610" s="17"/>
      <c r="F610" s="17"/>
    </row>
    <row r="611" ht="14.25" customHeight="1">
      <c r="A611" s="17"/>
      <c r="B611" s="17"/>
      <c r="C611" s="18"/>
      <c r="D611" s="18"/>
      <c r="E611" s="17"/>
      <c r="F611" s="17"/>
    </row>
    <row r="612" ht="14.25" customHeight="1">
      <c r="A612" s="17"/>
      <c r="B612" s="17"/>
      <c r="C612" s="18"/>
      <c r="D612" s="18"/>
      <c r="E612" s="17"/>
      <c r="F612" s="17"/>
    </row>
    <row r="613" ht="14.25" customHeight="1">
      <c r="A613" s="17"/>
      <c r="B613" s="17"/>
      <c r="C613" s="18"/>
      <c r="D613" s="18"/>
      <c r="E613" s="17"/>
      <c r="F613" s="17"/>
    </row>
    <row r="614" ht="14.25" customHeight="1">
      <c r="A614" s="17"/>
      <c r="B614" s="17"/>
      <c r="C614" s="18"/>
      <c r="D614" s="18"/>
      <c r="E614" s="17"/>
      <c r="F614" s="17"/>
    </row>
    <row r="615" ht="14.25" customHeight="1">
      <c r="A615" s="17"/>
      <c r="B615" s="17"/>
      <c r="C615" s="18"/>
      <c r="D615" s="18"/>
      <c r="E615" s="17"/>
      <c r="F615" s="17"/>
    </row>
    <row r="616" ht="14.25" customHeight="1">
      <c r="A616" s="17"/>
      <c r="B616" s="17"/>
      <c r="C616" s="18"/>
      <c r="D616" s="18"/>
      <c r="E616" s="17"/>
      <c r="F616" s="17"/>
    </row>
    <row r="617" ht="14.25" customHeight="1">
      <c r="A617" s="17"/>
      <c r="B617" s="17"/>
      <c r="C617" s="18"/>
      <c r="D617" s="18"/>
      <c r="E617" s="17"/>
      <c r="F617" s="17"/>
    </row>
    <row r="618" ht="14.25" customHeight="1">
      <c r="A618" s="17"/>
      <c r="B618" s="17"/>
      <c r="C618" s="18"/>
      <c r="D618" s="18"/>
      <c r="E618" s="17"/>
      <c r="F618" s="17"/>
    </row>
    <row r="619" ht="14.25" customHeight="1">
      <c r="A619" s="17"/>
      <c r="B619" s="17"/>
      <c r="C619" s="18"/>
      <c r="D619" s="18"/>
      <c r="E619" s="17"/>
      <c r="F619" s="17"/>
    </row>
    <row r="620" ht="14.25" customHeight="1">
      <c r="A620" s="17"/>
      <c r="B620" s="17"/>
      <c r="C620" s="18"/>
      <c r="D620" s="18"/>
      <c r="E620" s="17"/>
      <c r="F620" s="17"/>
    </row>
    <row r="621" ht="14.25" customHeight="1">
      <c r="A621" s="17"/>
      <c r="B621" s="17"/>
      <c r="C621" s="18"/>
      <c r="D621" s="18"/>
      <c r="E621" s="17"/>
      <c r="F621" s="17"/>
    </row>
    <row r="622" ht="14.25" customHeight="1">
      <c r="A622" s="17"/>
      <c r="B622" s="17"/>
      <c r="C622" s="18"/>
      <c r="D622" s="18"/>
      <c r="E622" s="17"/>
      <c r="F622" s="17"/>
    </row>
    <row r="623" ht="14.25" customHeight="1">
      <c r="A623" s="17"/>
      <c r="B623" s="17"/>
      <c r="C623" s="18"/>
      <c r="D623" s="18"/>
      <c r="E623" s="17"/>
      <c r="F623" s="17"/>
    </row>
    <row r="624" ht="14.25" customHeight="1">
      <c r="A624" s="17"/>
      <c r="B624" s="17"/>
      <c r="C624" s="18"/>
      <c r="D624" s="18"/>
      <c r="E624" s="17"/>
      <c r="F624" s="17"/>
    </row>
    <row r="625" ht="14.25" customHeight="1">
      <c r="A625" s="17"/>
      <c r="B625" s="17"/>
      <c r="C625" s="18"/>
      <c r="D625" s="18"/>
      <c r="E625" s="17"/>
      <c r="F625" s="17"/>
    </row>
    <row r="626" ht="14.25" customHeight="1">
      <c r="A626" s="17"/>
      <c r="B626" s="17"/>
      <c r="C626" s="18"/>
      <c r="D626" s="18"/>
      <c r="E626" s="17"/>
      <c r="F626" s="17"/>
    </row>
    <row r="627" ht="14.25" customHeight="1">
      <c r="A627" s="17"/>
      <c r="B627" s="17"/>
      <c r="C627" s="18"/>
      <c r="D627" s="18"/>
      <c r="E627" s="17"/>
      <c r="F627" s="17"/>
    </row>
    <row r="628" ht="14.25" customHeight="1">
      <c r="A628" s="17"/>
      <c r="B628" s="17"/>
      <c r="C628" s="18"/>
      <c r="D628" s="18"/>
      <c r="E628" s="17"/>
      <c r="F628" s="17"/>
    </row>
    <row r="629" ht="14.25" customHeight="1">
      <c r="A629" s="17"/>
      <c r="B629" s="17"/>
      <c r="C629" s="18"/>
      <c r="D629" s="18"/>
      <c r="E629" s="17"/>
      <c r="F629" s="17"/>
    </row>
    <row r="630" ht="14.25" customHeight="1">
      <c r="A630" s="17"/>
      <c r="B630" s="17"/>
      <c r="C630" s="18"/>
      <c r="D630" s="18"/>
      <c r="E630" s="17"/>
      <c r="F630" s="17"/>
    </row>
    <row r="631" ht="14.25" customHeight="1">
      <c r="A631" s="17"/>
      <c r="B631" s="17"/>
      <c r="C631" s="18"/>
      <c r="D631" s="18"/>
      <c r="E631" s="17"/>
      <c r="F631" s="17"/>
    </row>
    <row r="632" ht="14.25" customHeight="1">
      <c r="A632" s="17"/>
      <c r="B632" s="17"/>
      <c r="C632" s="18"/>
      <c r="D632" s="18"/>
      <c r="E632" s="17"/>
      <c r="F632" s="17"/>
    </row>
    <row r="633" ht="14.25" customHeight="1">
      <c r="A633" s="17"/>
      <c r="B633" s="17"/>
      <c r="C633" s="18"/>
      <c r="D633" s="18"/>
      <c r="E633" s="17"/>
      <c r="F633" s="17"/>
    </row>
    <row r="634" ht="14.25" customHeight="1">
      <c r="A634" s="17"/>
      <c r="B634" s="17"/>
      <c r="C634" s="18"/>
      <c r="D634" s="18"/>
      <c r="E634" s="17"/>
      <c r="F634" s="17"/>
    </row>
    <row r="635" ht="14.25" customHeight="1">
      <c r="A635" s="17"/>
      <c r="B635" s="17"/>
      <c r="C635" s="18"/>
      <c r="D635" s="18"/>
      <c r="E635" s="17"/>
      <c r="F635" s="17"/>
    </row>
    <row r="636" ht="14.25" customHeight="1">
      <c r="A636" s="17"/>
      <c r="B636" s="17"/>
      <c r="C636" s="18"/>
      <c r="D636" s="18"/>
      <c r="E636" s="17"/>
      <c r="F636" s="17"/>
    </row>
    <row r="637" ht="14.25" customHeight="1">
      <c r="A637" s="17"/>
      <c r="B637" s="17"/>
      <c r="C637" s="18"/>
      <c r="D637" s="18"/>
      <c r="E637" s="17"/>
      <c r="F637" s="17"/>
    </row>
    <row r="638" ht="14.25" customHeight="1">
      <c r="A638" s="17"/>
      <c r="B638" s="17"/>
      <c r="C638" s="18"/>
      <c r="D638" s="18"/>
      <c r="E638" s="17"/>
      <c r="F638" s="17"/>
    </row>
    <row r="639" ht="14.25" customHeight="1">
      <c r="A639" s="17"/>
      <c r="B639" s="17"/>
      <c r="C639" s="18"/>
      <c r="D639" s="18"/>
      <c r="E639" s="17"/>
      <c r="F639" s="17"/>
    </row>
    <row r="640" ht="14.25" customHeight="1">
      <c r="A640" s="17"/>
      <c r="B640" s="17"/>
      <c r="C640" s="18"/>
      <c r="D640" s="18"/>
      <c r="E640" s="17"/>
      <c r="F640" s="17"/>
    </row>
    <row r="641" ht="14.25" customHeight="1">
      <c r="A641" s="17"/>
      <c r="B641" s="17"/>
      <c r="C641" s="18"/>
      <c r="D641" s="18"/>
      <c r="E641" s="17"/>
      <c r="F641" s="17"/>
    </row>
    <row r="642" ht="14.25" customHeight="1">
      <c r="A642" s="17"/>
      <c r="B642" s="17"/>
      <c r="C642" s="18"/>
      <c r="D642" s="18"/>
      <c r="E642" s="17"/>
      <c r="F642" s="17"/>
    </row>
    <row r="643" ht="14.25" customHeight="1">
      <c r="A643" s="17"/>
      <c r="B643" s="17"/>
      <c r="C643" s="18"/>
      <c r="D643" s="18"/>
      <c r="E643" s="17"/>
      <c r="F643" s="17"/>
    </row>
    <row r="644" ht="14.25" customHeight="1">
      <c r="A644" s="17"/>
      <c r="B644" s="17"/>
      <c r="C644" s="18"/>
      <c r="D644" s="18"/>
      <c r="E644" s="17"/>
      <c r="F644" s="17"/>
    </row>
    <row r="645" ht="14.25" customHeight="1">
      <c r="A645" s="17"/>
      <c r="B645" s="17"/>
      <c r="C645" s="18"/>
      <c r="D645" s="18"/>
      <c r="E645" s="17"/>
      <c r="F645" s="17"/>
    </row>
    <row r="646" ht="14.25" customHeight="1">
      <c r="A646" s="17"/>
      <c r="B646" s="17"/>
      <c r="C646" s="18"/>
      <c r="D646" s="18"/>
      <c r="E646" s="17"/>
      <c r="F646" s="17"/>
    </row>
    <row r="647" ht="14.25" customHeight="1">
      <c r="A647" s="17"/>
      <c r="B647" s="17"/>
      <c r="C647" s="18"/>
      <c r="D647" s="18"/>
      <c r="E647" s="17"/>
      <c r="F647" s="17"/>
    </row>
    <row r="648" ht="14.25" customHeight="1">
      <c r="A648" s="17"/>
      <c r="B648" s="17"/>
      <c r="C648" s="18"/>
      <c r="D648" s="18"/>
      <c r="E648" s="17"/>
      <c r="F648" s="17"/>
    </row>
    <row r="649" ht="14.25" customHeight="1">
      <c r="A649" s="17"/>
      <c r="B649" s="17"/>
      <c r="C649" s="18"/>
      <c r="D649" s="18"/>
      <c r="E649" s="17"/>
      <c r="F649" s="17"/>
    </row>
    <row r="650" ht="14.25" customHeight="1">
      <c r="A650" s="17"/>
      <c r="B650" s="17"/>
      <c r="C650" s="18"/>
      <c r="D650" s="18"/>
      <c r="E650" s="17"/>
      <c r="F650" s="17"/>
    </row>
    <row r="651" ht="14.25" customHeight="1">
      <c r="A651" s="17"/>
      <c r="B651" s="17"/>
      <c r="C651" s="18"/>
      <c r="D651" s="18"/>
      <c r="E651" s="17"/>
      <c r="F651" s="17"/>
    </row>
    <row r="652" ht="14.25" customHeight="1">
      <c r="A652" s="17"/>
      <c r="B652" s="17"/>
      <c r="C652" s="18"/>
      <c r="D652" s="18"/>
      <c r="E652" s="17"/>
      <c r="F652" s="17"/>
    </row>
    <row r="653" ht="14.25" customHeight="1">
      <c r="A653" s="17"/>
      <c r="B653" s="17"/>
      <c r="C653" s="18"/>
      <c r="D653" s="18"/>
      <c r="E653" s="17"/>
      <c r="F653" s="17"/>
    </row>
    <row r="654" ht="14.25" customHeight="1">
      <c r="A654" s="17"/>
      <c r="B654" s="17"/>
      <c r="C654" s="18"/>
      <c r="D654" s="18"/>
      <c r="E654" s="17"/>
      <c r="F654" s="17"/>
    </row>
    <row r="655" ht="14.25" customHeight="1">
      <c r="A655" s="17"/>
      <c r="B655" s="17"/>
      <c r="C655" s="18"/>
      <c r="D655" s="18"/>
      <c r="E655" s="17"/>
      <c r="F655" s="17"/>
    </row>
    <row r="656" ht="14.25" customHeight="1">
      <c r="A656" s="17"/>
      <c r="B656" s="17"/>
      <c r="C656" s="18"/>
      <c r="D656" s="18"/>
      <c r="E656" s="17"/>
      <c r="F656" s="17"/>
    </row>
    <row r="657" ht="14.25" customHeight="1">
      <c r="A657" s="17"/>
      <c r="B657" s="17"/>
      <c r="C657" s="18"/>
      <c r="D657" s="18"/>
      <c r="E657" s="17"/>
      <c r="F657" s="17"/>
    </row>
    <row r="658" ht="14.25" customHeight="1">
      <c r="A658" s="17"/>
      <c r="B658" s="17"/>
      <c r="C658" s="18"/>
      <c r="D658" s="18"/>
      <c r="E658" s="17"/>
      <c r="F658" s="17"/>
    </row>
    <row r="659" ht="14.25" customHeight="1">
      <c r="A659" s="17"/>
      <c r="B659" s="17"/>
      <c r="C659" s="18"/>
      <c r="D659" s="18"/>
      <c r="E659" s="17"/>
      <c r="F659" s="17"/>
    </row>
    <row r="660" ht="14.25" customHeight="1">
      <c r="A660" s="17"/>
      <c r="B660" s="17"/>
      <c r="C660" s="18"/>
      <c r="D660" s="18"/>
      <c r="E660" s="17"/>
      <c r="F660" s="17"/>
    </row>
    <row r="661" ht="14.25" customHeight="1">
      <c r="A661" s="17"/>
      <c r="B661" s="17"/>
      <c r="C661" s="18"/>
      <c r="D661" s="18"/>
      <c r="E661" s="17"/>
      <c r="F661" s="17"/>
    </row>
    <row r="662" ht="14.25" customHeight="1">
      <c r="A662" s="17"/>
      <c r="B662" s="17"/>
      <c r="C662" s="18"/>
      <c r="D662" s="18"/>
      <c r="E662" s="17"/>
      <c r="F662" s="17"/>
    </row>
    <row r="663" ht="14.25" customHeight="1">
      <c r="A663" s="17"/>
      <c r="B663" s="17"/>
      <c r="C663" s="18"/>
      <c r="D663" s="18"/>
      <c r="E663" s="17"/>
      <c r="F663" s="17"/>
    </row>
    <row r="664" ht="14.25" customHeight="1">
      <c r="A664" s="17"/>
      <c r="B664" s="17"/>
      <c r="C664" s="18"/>
      <c r="D664" s="18"/>
      <c r="E664" s="17"/>
      <c r="F664" s="17"/>
    </row>
    <row r="665" ht="14.25" customHeight="1">
      <c r="A665" s="17"/>
      <c r="B665" s="17"/>
      <c r="C665" s="18"/>
      <c r="D665" s="18"/>
      <c r="E665" s="17"/>
      <c r="F665" s="17"/>
    </row>
    <row r="666" ht="14.25" customHeight="1">
      <c r="A666" s="17"/>
      <c r="B666" s="17"/>
      <c r="C666" s="18"/>
      <c r="D666" s="18"/>
      <c r="E666" s="17"/>
      <c r="F666" s="17"/>
    </row>
    <row r="667" ht="14.25" customHeight="1">
      <c r="A667" s="17"/>
      <c r="B667" s="17"/>
      <c r="C667" s="18"/>
      <c r="D667" s="18"/>
      <c r="E667" s="17"/>
      <c r="F667" s="17"/>
    </row>
    <row r="668" ht="14.25" customHeight="1">
      <c r="A668" s="17"/>
      <c r="B668" s="17"/>
      <c r="C668" s="18"/>
      <c r="D668" s="18"/>
      <c r="E668" s="17"/>
      <c r="F668" s="17"/>
    </row>
    <row r="669" ht="14.25" customHeight="1">
      <c r="A669" s="17"/>
      <c r="B669" s="17"/>
      <c r="C669" s="18"/>
      <c r="D669" s="18"/>
      <c r="E669" s="17"/>
      <c r="F669" s="17"/>
    </row>
    <row r="670" ht="14.25" customHeight="1">
      <c r="A670" s="17"/>
      <c r="B670" s="17"/>
      <c r="C670" s="18"/>
      <c r="D670" s="18"/>
      <c r="E670" s="17"/>
      <c r="F670" s="17"/>
    </row>
    <row r="671" ht="14.25" customHeight="1">
      <c r="A671" s="17"/>
      <c r="B671" s="17"/>
      <c r="C671" s="18"/>
      <c r="D671" s="18"/>
      <c r="E671" s="17"/>
      <c r="F671" s="17"/>
    </row>
    <row r="672" ht="14.25" customHeight="1">
      <c r="A672" s="17"/>
      <c r="B672" s="17"/>
      <c r="C672" s="18"/>
      <c r="D672" s="18"/>
      <c r="E672" s="17"/>
      <c r="F672" s="17"/>
    </row>
    <row r="673" ht="14.25" customHeight="1">
      <c r="A673" s="17"/>
      <c r="B673" s="17"/>
      <c r="C673" s="18"/>
      <c r="D673" s="18"/>
      <c r="E673" s="17"/>
      <c r="F673" s="17"/>
    </row>
    <row r="674" ht="14.25" customHeight="1">
      <c r="A674" s="17"/>
      <c r="B674" s="17"/>
      <c r="C674" s="18"/>
      <c r="D674" s="18"/>
      <c r="E674" s="17"/>
      <c r="F674" s="17"/>
    </row>
    <row r="675" ht="14.25" customHeight="1">
      <c r="A675" s="17"/>
      <c r="B675" s="17"/>
      <c r="C675" s="18"/>
      <c r="D675" s="18"/>
      <c r="E675" s="17"/>
      <c r="F675" s="17"/>
    </row>
    <row r="676" ht="14.25" customHeight="1">
      <c r="A676" s="17"/>
      <c r="B676" s="17"/>
      <c r="C676" s="18"/>
      <c r="D676" s="18"/>
      <c r="E676" s="17"/>
      <c r="F676" s="17"/>
    </row>
    <row r="677" ht="14.25" customHeight="1">
      <c r="A677" s="17"/>
      <c r="B677" s="17"/>
      <c r="C677" s="18"/>
      <c r="D677" s="18"/>
      <c r="E677" s="17"/>
      <c r="F677" s="17"/>
    </row>
    <row r="678" ht="14.25" customHeight="1">
      <c r="A678" s="17"/>
      <c r="B678" s="17"/>
      <c r="C678" s="18"/>
      <c r="D678" s="18"/>
      <c r="E678" s="17"/>
      <c r="F678" s="17"/>
    </row>
    <row r="679" ht="14.25" customHeight="1">
      <c r="A679" s="17"/>
      <c r="B679" s="17"/>
      <c r="C679" s="18"/>
      <c r="D679" s="18"/>
      <c r="E679" s="17"/>
      <c r="F679" s="17"/>
    </row>
    <row r="680" ht="14.25" customHeight="1">
      <c r="A680" s="17"/>
      <c r="B680" s="17"/>
      <c r="C680" s="18"/>
      <c r="D680" s="18"/>
      <c r="E680" s="17"/>
      <c r="F680" s="17"/>
    </row>
    <row r="681" ht="14.25" customHeight="1">
      <c r="A681" s="17"/>
      <c r="B681" s="17"/>
      <c r="C681" s="18"/>
      <c r="D681" s="18"/>
      <c r="E681" s="17"/>
      <c r="F681" s="17"/>
    </row>
    <row r="682" ht="14.25" customHeight="1">
      <c r="A682" s="17"/>
      <c r="B682" s="17"/>
      <c r="C682" s="18"/>
      <c r="D682" s="18"/>
      <c r="E682" s="17"/>
      <c r="F682" s="17"/>
    </row>
    <row r="683" ht="14.25" customHeight="1">
      <c r="A683" s="17"/>
      <c r="B683" s="17"/>
      <c r="C683" s="18"/>
      <c r="D683" s="18"/>
      <c r="E683" s="17"/>
      <c r="F683" s="17"/>
    </row>
    <row r="684" ht="14.25" customHeight="1">
      <c r="A684" s="17"/>
      <c r="B684" s="17"/>
      <c r="C684" s="18"/>
      <c r="D684" s="18"/>
      <c r="E684" s="17"/>
      <c r="F684" s="17"/>
    </row>
    <row r="685" ht="14.25" customHeight="1">
      <c r="A685" s="17"/>
      <c r="B685" s="17"/>
      <c r="C685" s="18"/>
      <c r="D685" s="18"/>
      <c r="E685" s="17"/>
      <c r="F685" s="17"/>
    </row>
    <row r="686" ht="14.25" customHeight="1">
      <c r="A686" s="17"/>
      <c r="B686" s="17"/>
      <c r="C686" s="18"/>
      <c r="D686" s="18"/>
      <c r="E686" s="17"/>
      <c r="F686" s="17"/>
    </row>
    <row r="687" ht="14.25" customHeight="1">
      <c r="A687" s="17"/>
      <c r="B687" s="17"/>
      <c r="C687" s="18"/>
      <c r="D687" s="18"/>
      <c r="E687" s="17"/>
      <c r="F687" s="17"/>
    </row>
    <row r="688" ht="14.25" customHeight="1">
      <c r="A688" s="17"/>
      <c r="B688" s="17"/>
      <c r="C688" s="18"/>
      <c r="D688" s="18"/>
      <c r="E688" s="17"/>
      <c r="F688" s="17"/>
    </row>
    <row r="689" ht="14.25" customHeight="1">
      <c r="A689" s="17"/>
      <c r="B689" s="17"/>
      <c r="C689" s="18"/>
      <c r="D689" s="18"/>
      <c r="E689" s="17"/>
      <c r="F689" s="17"/>
    </row>
    <row r="690" ht="14.25" customHeight="1">
      <c r="A690" s="17"/>
      <c r="B690" s="17"/>
      <c r="C690" s="18"/>
      <c r="D690" s="18"/>
      <c r="E690" s="17"/>
      <c r="F690" s="17"/>
    </row>
    <row r="691" ht="14.25" customHeight="1">
      <c r="A691" s="17"/>
      <c r="B691" s="17"/>
      <c r="C691" s="18"/>
      <c r="D691" s="18"/>
      <c r="E691" s="17"/>
      <c r="F691" s="17"/>
    </row>
    <row r="692" ht="14.25" customHeight="1">
      <c r="A692" s="17"/>
      <c r="B692" s="17"/>
      <c r="C692" s="18"/>
      <c r="D692" s="18"/>
      <c r="E692" s="17"/>
      <c r="F692" s="17"/>
    </row>
    <row r="693" ht="14.25" customHeight="1">
      <c r="A693" s="17"/>
      <c r="B693" s="17"/>
      <c r="C693" s="18"/>
      <c r="D693" s="18"/>
      <c r="E693" s="17"/>
      <c r="F693" s="17"/>
    </row>
    <row r="694" ht="14.25" customHeight="1">
      <c r="A694" s="17"/>
      <c r="B694" s="17"/>
      <c r="C694" s="18"/>
      <c r="D694" s="18"/>
      <c r="E694" s="17"/>
      <c r="F694" s="17"/>
    </row>
    <row r="695" ht="14.25" customHeight="1">
      <c r="A695" s="17"/>
      <c r="B695" s="17"/>
      <c r="C695" s="18"/>
      <c r="D695" s="18"/>
      <c r="E695" s="17"/>
      <c r="F695" s="17"/>
    </row>
    <row r="696" ht="14.25" customHeight="1">
      <c r="A696" s="17"/>
      <c r="B696" s="17"/>
      <c r="C696" s="18"/>
      <c r="D696" s="18"/>
      <c r="E696" s="17"/>
      <c r="F696" s="17"/>
    </row>
    <row r="697" ht="14.25" customHeight="1">
      <c r="A697" s="17"/>
      <c r="B697" s="17"/>
      <c r="C697" s="18"/>
      <c r="D697" s="18"/>
      <c r="E697" s="17"/>
      <c r="F697" s="17"/>
    </row>
    <row r="698" ht="14.25" customHeight="1">
      <c r="A698" s="17"/>
      <c r="B698" s="17"/>
      <c r="C698" s="18"/>
      <c r="D698" s="18"/>
      <c r="E698" s="17"/>
      <c r="F698" s="17"/>
    </row>
    <row r="699" ht="14.25" customHeight="1">
      <c r="A699" s="17"/>
      <c r="B699" s="17"/>
      <c r="C699" s="18"/>
      <c r="D699" s="18"/>
      <c r="E699" s="17"/>
      <c r="F699" s="17"/>
    </row>
    <row r="700" ht="14.25" customHeight="1">
      <c r="A700" s="17"/>
      <c r="B700" s="17"/>
      <c r="C700" s="18"/>
      <c r="D700" s="18"/>
      <c r="E700" s="17"/>
      <c r="F700" s="17"/>
    </row>
    <row r="701" ht="14.25" customHeight="1">
      <c r="A701" s="17"/>
      <c r="B701" s="17"/>
      <c r="C701" s="18"/>
      <c r="D701" s="18"/>
      <c r="E701" s="17"/>
      <c r="F701" s="17"/>
    </row>
    <row r="702" ht="14.25" customHeight="1">
      <c r="A702" s="17"/>
      <c r="B702" s="17"/>
      <c r="C702" s="18"/>
      <c r="D702" s="18"/>
      <c r="E702" s="17"/>
      <c r="F702" s="17"/>
    </row>
    <row r="703" ht="14.25" customHeight="1">
      <c r="A703" s="17"/>
      <c r="B703" s="17"/>
      <c r="C703" s="18"/>
      <c r="D703" s="18"/>
      <c r="E703" s="17"/>
      <c r="F703" s="17"/>
    </row>
    <row r="704" ht="14.25" customHeight="1">
      <c r="A704" s="17"/>
      <c r="B704" s="17"/>
      <c r="C704" s="18"/>
      <c r="D704" s="18"/>
      <c r="E704" s="17"/>
      <c r="F704" s="17"/>
    </row>
    <row r="705" ht="14.25" customHeight="1">
      <c r="A705" s="17"/>
      <c r="B705" s="17"/>
      <c r="C705" s="18"/>
      <c r="D705" s="18"/>
      <c r="E705" s="17"/>
      <c r="F705" s="17"/>
    </row>
    <row r="706" ht="14.25" customHeight="1">
      <c r="A706" s="17"/>
      <c r="B706" s="17"/>
      <c r="C706" s="18"/>
      <c r="D706" s="18"/>
      <c r="E706" s="17"/>
      <c r="F706" s="17"/>
    </row>
    <row r="707" ht="14.25" customHeight="1">
      <c r="A707" s="17"/>
      <c r="B707" s="17"/>
      <c r="C707" s="18"/>
      <c r="D707" s="18"/>
      <c r="E707" s="17"/>
      <c r="F707" s="17"/>
    </row>
    <row r="708" ht="14.25" customHeight="1">
      <c r="A708" s="17"/>
      <c r="B708" s="17"/>
      <c r="C708" s="18"/>
      <c r="D708" s="18"/>
      <c r="E708" s="17"/>
      <c r="F708" s="17"/>
    </row>
    <row r="709" ht="14.25" customHeight="1">
      <c r="A709" s="17"/>
      <c r="B709" s="17"/>
      <c r="C709" s="18"/>
      <c r="D709" s="18"/>
      <c r="E709" s="17"/>
      <c r="F709" s="17"/>
    </row>
    <row r="710" ht="14.25" customHeight="1">
      <c r="A710" s="17"/>
      <c r="B710" s="17"/>
      <c r="C710" s="18"/>
      <c r="D710" s="18"/>
      <c r="E710" s="17"/>
      <c r="F710" s="17"/>
    </row>
    <row r="711" ht="14.25" customHeight="1">
      <c r="A711" s="17"/>
      <c r="B711" s="17"/>
      <c r="C711" s="18"/>
      <c r="D711" s="18"/>
      <c r="E711" s="17"/>
      <c r="F711" s="17"/>
    </row>
    <row r="712" ht="14.25" customHeight="1">
      <c r="A712" s="17"/>
      <c r="B712" s="17"/>
      <c r="C712" s="18"/>
      <c r="D712" s="18"/>
      <c r="E712" s="17"/>
      <c r="F712" s="17"/>
    </row>
    <row r="713" ht="14.25" customHeight="1">
      <c r="A713" s="17"/>
      <c r="B713" s="17"/>
      <c r="C713" s="18"/>
      <c r="D713" s="18"/>
      <c r="E713" s="17"/>
      <c r="F713" s="17"/>
    </row>
    <row r="714" ht="14.25" customHeight="1">
      <c r="A714" s="17"/>
      <c r="B714" s="17"/>
      <c r="C714" s="18"/>
      <c r="D714" s="18"/>
      <c r="E714" s="17"/>
      <c r="F714" s="17"/>
    </row>
    <row r="715" ht="14.25" customHeight="1">
      <c r="A715" s="17"/>
      <c r="B715" s="17"/>
      <c r="C715" s="18"/>
      <c r="D715" s="18"/>
      <c r="E715" s="17"/>
      <c r="F715" s="17"/>
    </row>
    <row r="716" ht="14.25" customHeight="1">
      <c r="A716" s="17"/>
      <c r="B716" s="17"/>
      <c r="C716" s="18"/>
      <c r="D716" s="18"/>
      <c r="E716" s="17"/>
      <c r="F716" s="17"/>
    </row>
    <row r="717" ht="14.25" customHeight="1">
      <c r="A717" s="17"/>
      <c r="B717" s="17"/>
      <c r="C717" s="18"/>
      <c r="D717" s="18"/>
      <c r="E717" s="17"/>
      <c r="F717" s="17"/>
    </row>
    <row r="718" ht="14.25" customHeight="1">
      <c r="A718" s="17"/>
      <c r="B718" s="17"/>
      <c r="C718" s="18"/>
      <c r="D718" s="18"/>
      <c r="E718" s="17"/>
      <c r="F718" s="17"/>
    </row>
    <row r="719" ht="14.25" customHeight="1">
      <c r="A719" s="17"/>
      <c r="B719" s="17"/>
      <c r="C719" s="18"/>
      <c r="D719" s="18"/>
      <c r="E719" s="17"/>
      <c r="F719" s="17"/>
    </row>
    <row r="720" ht="14.25" customHeight="1">
      <c r="A720" s="17"/>
      <c r="B720" s="17"/>
      <c r="C720" s="18"/>
      <c r="D720" s="18"/>
      <c r="E720" s="17"/>
      <c r="F720" s="17"/>
    </row>
    <row r="721" ht="14.25" customHeight="1">
      <c r="A721" s="17"/>
      <c r="B721" s="17"/>
      <c r="C721" s="18"/>
      <c r="D721" s="18"/>
      <c r="E721" s="17"/>
      <c r="F721" s="17"/>
    </row>
    <row r="722" ht="14.25" customHeight="1">
      <c r="A722" s="17"/>
      <c r="B722" s="17"/>
      <c r="C722" s="18"/>
      <c r="D722" s="18"/>
      <c r="E722" s="17"/>
      <c r="F722" s="17"/>
    </row>
    <row r="723" ht="14.25" customHeight="1">
      <c r="A723" s="17"/>
      <c r="B723" s="17"/>
      <c r="C723" s="18"/>
      <c r="D723" s="18"/>
      <c r="E723" s="17"/>
      <c r="F723" s="17"/>
    </row>
    <row r="724" ht="14.25" customHeight="1">
      <c r="A724" s="17"/>
      <c r="B724" s="17"/>
      <c r="C724" s="18"/>
      <c r="D724" s="18"/>
      <c r="E724" s="17"/>
      <c r="F724" s="17"/>
    </row>
    <row r="725" ht="14.25" customHeight="1">
      <c r="A725" s="17"/>
      <c r="B725" s="17"/>
      <c r="C725" s="18"/>
      <c r="D725" s="18"/>
      <c r="E725" s="17"/>
      <c r="F725" s="17"/>
    </row>
    <row r="726" ht="14.25" customHeight="1">
      <c r="A726" s="17"/>
      <c r="B726" s="17"/>
      <c r="C726" s="18"/>
      <c r="D726" s="18"/>
      <c r="E726" s="17"/>
      <c r="F726" s="17"/>
    </row>
    <row r="727" ht="14.25" customHeight="1">
      <c r="A727" s="17"/>
      <c r="B727" s="17"/>
      <c r="C727" s="18"/>
      <c r="D727" s="18"/>
      <c r="E727" s="17"/>
      <c r="F727" s="17"/>
    </row>
    <row r="728" ht="14.25" customHeight="1">
      <c r="A728" s="17"/>
      <c r="B728" s="17"/>
      <c r="C728" s="18"/>
      <c r="D728" s="18"/>
      <c r="E728" s="17"/>
      <c r="F728" s="17"/>
    </row>
    <row r="729" ht="14.25" customHeight="1">
      <c r="A729" s="17"/>
      <c r="B729" s="17"/>
      <c r="C729" s="18"/>
      <c r="D729" s="18"/>
      <c r="E729" s="17"/>
      <c r="F729" s="17"/>
    </row>
    <row r="730" ht="14.25" customHeight="1">
      <c r="A730" s="17"/>
      <c r="B730" s="17"/>
      <c r="C730" s="18"/>
      <c r="D730" s="18"/>
      <c r="E730" s="17"/>
      <c r="F730" s="17"/>
    </row>
    <row r="731" ht="14.25" customHeight="1">
      <c r="A731" s="17"/>
      <c r="B731" s="17"/>
      <c r="C731" s="18"/>
      <c r="D731" s="18"/>
      <c r="E731" s="17"/>
      <c r="F731" s="17"/>
    </row>
    <row r="732" ht="14.25" customHeight="1">
      <c r="A732" s="17"/>
      <c r="B732" s="17"/>
      <c r="C732" s="18"/>
      <c r="D732" s="18"/>
      <c r="E732" s="17"/>
      <c r="F732" s="17"/>
    </row>
    <row r="733" ht="14.25" customHeight="1">
      <c r="A733" s="17"/>
      <c r="B733" s="17"/>
      <c r="C733" s="18"/>
      <c r="D733" s="18"/>
      <c r="E733" s="17"/>
      <c r="F733" s="17"/>
    </row>
    <row r="734" ht="14.25" customHeight="1">
      <c r="A734" s="17"/>
      <c r="B734" s="17"/>
      <c r="C734" s="18"/>
      <c r="D734" s="18"/>
      <c r="E734" s="17"/>
      <c r="F734" s="17"/>
    </row>
    <row r="735" ht="14.25" customHeight="1">
      <c r="A735" s="17"/>
      <c r="B735" s="17"/>
      <c r="C735" s="18"/>
      <c r="D735" s="18"/>
      <c r="E735" s="17"/>
      <c r="F735" s="17"/>
    </row>
    <row r="736" ht="14.25" customHeight="1">
      <c r="A736" s="17"/>
      <c r="B736" s="17"/>
      <c r="C736" s="18"/>
      <c r="D736" s="18"/>
      <c r="E736" s="17"/>
      <c r="F736" s="17"/>
    </row>
    <row r="737" ht="14.25" customHeight="1">
      <c r="A737" s="17"/>
      <c r="B737" s="17"/>
      <c r="C737" s="18"/>
      <c r="D737" s="18"/>
      <c r="E737" s="17"/>
      <c r="F737" s="17"/>
    </row>
    <row r="738" ht="14.25" customHeight="1">
      <c r="A738" s="17"/>
      <c r="B738" s="17"/>
      <c r="C738" s="18"/>
      <c r="D738" s="18"/>
      <c r="E738" s="17"/>
      <c r="F738" s="17"/>
    </row>
    <row r="739" ht="14.25" customHeight="1">
      <c r="A739" s="17"/>
      <c r="B739" s="17"/>
      <c r="C739" s="18"/>
      <c r="D739" s="18"/>
      <c r="E739" s="17"/>
      <c r="F739" s="17"/>
    </row>
    <row r="740" ht="14.25" customHeight="1">
      <c r="A740" s="17"/>
      <c r="B740" s="17"/>
      <c r="C740" s="18"/>
      <c r="D740" s="18"/>
      <c r="E740" s="17"/>
      <c r="F740" s="17"/>
    </row>
    <row r="741" ht="14.25" customHeight="1">
      <c r="A741" s="17"/>
      <c r="B741" s="17"/>
      <c r="C741" s="18"/>
      <c r="D741" s="18"/>
      <c r="E741" s="17"/>
      <c r="F741" s="17"/>
    </row>
    <row r="742" ht="14.25" customHeight="1">
      <c r="A742" s="17"/>
      <c r="B742" s="17"/>
      <c r="C742" s="18"/>
      <c r="D742" s="18"/>
      <c r="E742" s="17"/>
      <c r="F742" s="17"/>
    </row>
    <row r="743" ht="14.25" customHeight="1">
      <c r="A743" s="17"/>
      <c r="B743" s="17"/>
      <c r="C743" s="18"/>
      <c r="D743" s="18"/>
      <c r="E743" s="17"/>
      <c r="F743" s="17"/>
    </row>
    <row r="744" ht="14.25" customHeight="1">
      <c r="A744" s="17"/>
      <c r="B744" s="17"/>
      <c r="C744" s="18"/>
      <c r="D744" s="18"/>
      <c r="E744" s="17"/>
      <c r="F744" s="17"/>
    </row>
    <row r="745" ht="14.25" customHeight="1">
      <c r="A745" s="17"/>
      <c r="B745" s="17"/>
      <c r="C745" s="18"/>
      <c r="D745" s="18"/>
      <c r="E745" s="17"/>
      <c r="F745" s="17"/>
    </row>
    <row r="746" ht="14.25" customHeight="1">
      <c r="A746" s="17"/>
      <c r="B746" s="17"/>
      <c r="C746" s="18"/>
      <c r="D746" s="18"/>
      <c r="E746" s="17"/>
      <c r="F746" s="17"/>
    </row>
    <row r="747" ht="14.25" customHeight="1">
      <c r="A747" s="17"/>
      <c r="B747" s="17"/>
      <c r="C747" s="18"/>
      <c r="D747" s="18"/>
      <c r="E747" s="17"/>
      <c r="F747" s="17"/>
    </row>
    <row r="748" ht="14.25" customHeight="1">
      <c r="A748" s="17"/>
      <c r="B748" s="17"/>
      <c r="C748" s="18"/>
      <c r="D748" s="18"/>
      <c r="E748" s="17"/>
      <c r="F748" s="17"/>
    </row>
    <row r="749" ht="14.25" customHeight="1">
      <c r="A749" s="17"/>
      <c r="B749" s="17"/>
      <c r="C749" s="18"/>
      <c r="D749" s="18"/>
      <c r="E749" s="17"/>
      <c r="F749" s="17"/>
    </row>
    <row r="750" ht="14.25" customHeight="1">
      <c r="A750" s="17"/>
      <c r="B750" s="17"/>
      <c r="C750" s="18"/>
      <c r="D750" s="18"/>
      <c r="E750" s="17"/>
      <c r="F750" s="17"/>
    </row>
    <row r="751" ht="14.25" customHeight="1">
      <c r="A751" s="17"/>
      <c r="B751" s="17"/>
      <c r="C751" s="18"/>
      <c r="D751" s="18"/>
      <c r="E751" s="17"/>
      <c r="F751" s="17"/>
    </row>
    <row r="752" ht="14.25" customHeight="1">
      <c r="A752" s="17"/>
      <c r="B752" s="17"/>
      <c r="C752" s="18"/>
      <c r="D752" s="18"/>
      <c r="E752" s="17"/>
      <c r="F752" s="17"/>
    </row>
    <row r="753" ht="14.25" customHeight="1">
      <c r="A753" s="17"/>
      <c r="B753" s="17"/>
      <c r="C753" s="18"/>
      <c r="D753" s="18"/>
      <c r="E753" s="17"/>
      <c r="F753" s="17"/>
    </row>
    <row r="754" ht="14.25" customHeight="1">
      <c r="A754" s="17"/>
      <c r="B754" s="17"/>
      <c r="C754" s="18"/>
      <c r="D754" s="18"/>
      <c r="E754" s="17"/>
      <c r="F754" s="17"/>
    </row>
    <row r="755" ht="14.25" customHeight="1">
      <c r="A755" s="17"/>
      <c r="B755" s="17"/>
      <c r="C755" s="18"/>
      <c r="D755" s="18"/>
      <c r="E755" s="17"/>
      <c r="F755" s="17"/>
    </row>
    <row r="756" ht="14.25" customHeight="1">
      <c r="A756" s="17"/>
      <c r="B756" s="17"/>
      <c r="C756" s="18"/>
      <c r="D756" s="18"/>
      <c r="E756" s="17"/>
      <c r="F756" s="17"/>
    </row>
    <row r="757" ht="14.25" customHeight="1">
      <c r="A757" s="17"/>
      <c r="B757" s="17"/>
      <c r="C757" s="18"/>
      <c r="D757" s="18"/>
      <c r="E757" s="17"/>
      <c r="F757" s="17"/>
    </row>
    <row r="758" ht="14.25" customHeight="1">
      <c r="A758" s="17"/>
      <c r="B758" s="17"/>
      <c r="C758" s="18"/>
      <c r="D758" s="18"/>
      <c r="E758" s="17"/>
      <c r="F758" s="17"/>
    </row>
    <row r="759" ht="14.25" customHeight="1">
      <c r="A759" s="17"/>
      <c r="B759" s="17"/>
      <c r="C759" s="18"/>
      <c r="D759" s="18"/>
      <c r="E759" s="17"/>
      <c r="F759" s="17"/>
    </row>
    <row r="760" ht="14.25" customHeight="1">
      <c r="A760" s="17"/>
      <c r="B760" s="17"/>
      <c r="C760" s="18"/>
      <c r="D760" s="18"/>
      <c r="E760" s="17"/>
      <c r="F760" s="17"/>
    </row>
    <row r="761" ht="14.25" customHeight="1">
      <c r="A761" s="17"/>
      <c r="B761" s="17"/>
      <c r="C761" s="18"/>
      <c r="D761" s="18"/>
      <c r="E761" s="17"/>
      <c r="F761" s="17"/>
    </row>
    <row r="762" ht="14.25" customHeight="1">
      <c r="A762" s="17"/>
      <c r="B762" s="17"/>
      <c r="C762" s="18"/>
      <c r="D762" s="18"/>
      <c r="E762" s="17"/>
      <c r="F762" s="17"/>
    </row>
    <row r="763" ht="14.25" customHeight="1">
      <c r="A763" s="17"/>
      <c r="B763" s="17"/>
      <c r="C763" s="18"/>
      <c r="D763" s="18"/>
      <c r="E763" s="17"/>
      <c r="F763" s="17"/>
    </row>
    <row r="764" ht="14.25" customHeight="1">
      <c r="A764" s="17"/>
      <c r="B764" s="17"/>
      <c r="C764" s="18"/>
      <c r="D764" s="18"/>
      <c r="E764" s="17"/>
      <c r="F764" s="17"/>
    </row>
    <row r="765" ht="14.25" customHeight="1">
      <c r="A765" s="17"/>
      <c r="B765" s="17"/>
      <c r="C765" s="18"/>
      <c r="D765" s="18"/>
      <c r="E765" s="17"/>
      <c r="F765" s="17"/>
    </row>
    <row r="766" ht="14.25" customHeight="1">
      <c r="A766" s="17"/>
      <c r="B766" s="17"/>
      <c r="C766" s="18"/>
      <c r="D766" s="18"/>
      <c r="E766" s="17"/>
      <c r="F766" s="17"/>
    </row>
    <row r="767" ht="14.25" customHeight="1">
      <c r="A767" s="17"/>
      <c r="B767" s="17"/>
      <c r="C767" s="18"/>
      <c r="D767" s="18"/>
      <c r="E767" s="17"/>
      <c r="F767" s="17"/>
    </row>
    <row r="768" ht="14.25" customHeight="1">
      <c r="A768" s="17"/>
      <c r="B768" s="17"/>
      <c r="C768" s="18"/>
      <c r="D768" s="18"/>
      <c r="E768" s="17"/>
      <c r="F768" s="17"/>
    </row>
    <row r="769" ht="14.25" customHeight="1">
      <c r="A769" s="17"/>
      <c r="B769" s="17"/>
      <c r="C769" s="18"/>
      <c r="D769" s="18"/>
      <c r="E769" s="17"/>
      <c r="F769" s="17"/>
    </row>
    <row r="770" ht="14.25" customHeight="1">
      <c r="A770" s="17"/>
      <c r="B770" s="17"/>
      <c r="C770" s="18"/>
      <c r="D770" s="18"/>
      <c r="E770" s="17"/>
      <c r="F770" s="17"/>
    </row>
    <row r="771" ht="14.25" customHeight="1">
      <c r="A771" s="17"/>
      <c r="B771" s="17"/>
      <c r="C771" s="18"/>
      <c r="D771" s="18"/>
      <c r="E771" s="17"/>
      <c r="F771" s="17"/>
    </row>
    <row r="772" ht="14.25" customHeight="1">
      <c r="A772" s="17"/>
      <c r="B772" s="17"/>
      <c r="C772" s="18"/>
      <c r="D772" s="18"/>
      <c r="E772" s="17"/>
      <c r="F772" s="17"/>
    </row>
    <row r="773" ht="14.25" customHeight="1">
      <c r="A773" s="17"/>
      <c r="B773" s="17"/>
      <c r="C773" s="18"/>
      <c r="D773" s="18"/>
      <c r="E773" s="17"/>
      <c r="F773" s="17"/>
    </row>
    <row r="774" ht="14.25" customHeight="1">
      <c r="A774" s="17"/>
      <c r="B774" s="17"/>
      <c r="C774" s="18"/>
      <c r="D774" s="18"/>
      <c r="E774" s="17"/>
      <c r="F774" s="17"/>
    </row>
    <row r="775" ht="14.25" customHeight="1">
      <c r="A775" s="17"/>
      <c r="B775" s="17"/>
      <c r="C775" s="18"/>
      <c r="D775" s="18"/>
      <c r="E775" s="17"/>
      <c r="F775" s="17"/>
    </row>
    <row r="776" ht="14.25" customHeight="1">
      <c r="A776" s="17"/>
      <c r="B776" s="17"/>
      <c r="C776" s="18"/>
      <c r="D776" s="18"/>
      <c r="E776" s="17"/>
      <c r="F776" s="17"/>
    </row>
    <row r="777" ht="14.25" customHeight="1">
      <c r="A777" s="17"/>
      <c r="B777" s="17"/>
      <c r="C777" s="18"/>
      <c r="D777" s="18"/>
      <c r="E777" s="17"/>
      <c r="F777" s="17"/>
    </row>
    <row r="778" ht="14.25" customHeight="1">
      <c r="A778" s="17"/>
      <c r="B778" s="17"/>
      <c r="C778" s="18"/>
      <c r="D778" s="18"/>
      <c r="E778" s="17"/>
      <c r="F778" s="17"/>
    </row>
    <row r="779" ht="14.25" customHeight="1">
      <c r="A779" s="17"/>
      <c r="B779" s="17"/>
      <c r="C779" s="18"/>
      <c r="D779" s="18"/>
      <c r="E779" s="17"/>
      <c r="F779" s="17"/>
    </row>
    <row r="780" ht="14.25" customHeight="1">
      <c r="A780" s="17"/>
      <c r="B780" s="17"/>
      <c r="C780" s="18"/>
      <c r="D780" s="18"/>
      <c r="E780" s="17"/>
      <c r="F780" s="17"/>
    </row>
    <row r="781" ht="14.25" customHeight="1">
      <c r="A781" s="17"/>
      <c r="B781" s="17"/>
      <c r="C781" s="18"/>
      <c r="D781" s="18"/>
      <c r="E781" s="17"/>
      <c r="F781" s="17"/>
    </row>
    <row r="782" ht="14.25" customHeight="1">
      <c r="A782" s="17"/>
      <c r="B782" s="17"/>
      <c r="C782" s="18"/>
      <c r="D782" s="18"/>
      <c r="E782" s="17"/>
      <c r="F782" s="17"/>
    </row>
    <row r="783" ht="14.25" customHeight="1">
      <c r="A783" s="17"/>
      <c r="B783" s="17"/>
      <c r="C783" s="18"/>
      <c r="D783" s="18"/>
      <c r="E783" s="17"/>
      <c r="F783" s="17"/>
    </row>
    <row r="784" ht="14.25" customHeight="1">
      <c r="A784" s="17"/>
      <c r="B784" s="17"/>
      <c r="C784" s="18"/>
      <c r="D784" s="18"/>
      <c r="E784" s="17"/>
      <c r="F784" s="17"/>
    </row>
    <row r="785" ht="14.25" customHeight="1">
      <c r="A785" s="17"/>
      <c r="B785" s="17"/>
      <c r="C785" s="18"/>
      <c r="D785" s="18"/>
      <c r="E785" s="17"/>
      <c r="F785" s="17"/>
    </row>
    <row r="786" ht="14.25" customHeight="1">
      <c r="A786" s="17"/>
      <c r="B786" s="17"/>
      <c r="C786" s="18"/>
      <c r="D786" s="18"/>
      <c r="E786" s="17"/>
      <c r="F786" s="17"/>
    </row>
    <row r="787" ht="14.25" customHeight="1">
      <c r="A787" s="17"/>
      <c r="B787" s="17"/>
      <c r="C787" s="18"/>
      <c r="D787" s="18"/>
      <c r="E787" s="17"/>
      <c r="F787" s="17"/>
    </row>
    <row r="788" ht="14.25" customHeight="1">
      <c r="A788" s="17"/>
      <c r="B788" s="17"/>
      <c r="C788" s="18"/>
      <c r="D788" s="18"/>
      <c r="E788" s="17"/>
      <c r="F788" s="17"/>
    </row>
    <row r="789" ht="14.25" customHeight="1">
      <c r="A789" s="17"/>
      <c r="B789" s="17"/>
      <c r="C789" s="18"/>
      <c r="D789" s="18"/>
      <c r="E789" s="17"/>
      <c r="F789" s="17"/>
    </row>
    <row r="790" ht="14.25" customHeight="1">
      <c r="A790" s="17"/>
      <c r="B790" s="17"/>
      <c r="C790" s="18"/>
      <c r="D790" s="18"/>
      <c r="E790" s="17"/>
      <c r="F790" s="17"/>
    </row>
    <row r="791" ht="14.25" customHeight="1">
      <c r="A791" s="17"/>
      <c r="B791" s="17"/>
      <c r="C791" s="18"/>
      <c r="D791" s="18"/>
      <c r="E791" s="17"/>
      <c r="F791" s="17"/>
    </row>
    <row r="792" ht="14.25" customHeight="1">
      <c r="A792" s="17"/>
      <c r="B792" s="17"/>
      <c r="C792" s="18"/>
      <c r="D792" s="18"/>
      <c r="E792" s="17"/>
      <c r="F792" s="17"/>
    </row>
    <row r="793" ht="14.25" customHeight="1">
      <c r="A793" s="17"/>
      <c r="B793" s="17"/>
      <c r="C793" s="18"/>
      <c r="D793" s="18"/>
      <c r="E793" s="17"/>
      <c r="F793" s="17"/>
    </row>
    <row r="794" ht="14.25" customHeight="1">
      <c r="A794" s="17"/>
      <c r="B794" s="17"/>
      <c r="C794" s="18"/>
      <c r="D794" s="18"/>
      <c r="E794" s="17"/>
      <c r="F794" s="17"/>
    </row>
    <row r="795" ht="14.25" customHeight="1">
      <c r="A795" s="17"/>
      <c r="B795" s="17"/>
      <c r="C795" s="18"/>
      <c r="D795" s="18"/>
      <c r="E795" s="17"/>
      <c r="F795" s="17"/>
    </row>
    <row r="796" ht="14.25" customHeight="1">
      <c r="A796" s="17"/>
      <c r="B796" s="17"/>
      <c r="C796" s="18"/>
      <c r="D796" s="18"/>
      <c r="E796" s="17"/>
      <c r="F796" s="17"/>
    </row>
    <row r="797" ht="14.25" customHeight="1">
      <c r="A797" s="17"/>
      <c r="B797" s="17"/>
      <c r="C797" s="18"/>
      <c r="D797" s="18"/>
      <c r="E797" s="17"/>
      <c r="F797" s="17"/>
    </row>
    <row r="798" ht="14.25" customHeight="1">
      <c r="A798" s="17"/>
      <c r="B798" s="17"/>
      <c r="C798" s="18"/>
      <c r="D798" s="18"/>
      <c r="E798" s="17"/>
      <c r="F798" s="17"/>
    </row>
    <row r="799" ht="14.25" customHeight="1">
      <c r="A799" s="17"/>
      <c r="B799" s="17"/>
      <c r="C799" s="18"/>
      <c r="D799" s="18"/>
      <c r="E799" s="17"/>
      <c r="F799" s="17"/>
    </row>
    <row r="800" ht="14.25" customHeight="1">
      <c r="A800" s="17"/>
      <c r="B800" s="17"/>
      <c r="C800" s="18"/>
      <c r="D800" s="18"/>
      <c r="E800" s="17"/>
      <c r="F800" s="17"/>
    </row>
    <row r="801" ht="14.25" customHeight="1">
      <c r="A801" s="17"/>
      <c r="B801" s="17"/>
      <c r="C801" s="18"/>
      <c r="D801" s="18"/>
      <c r="E801" s="17"/>
      <c r="F801" s="17"/>
    </row>
    <row r="802" ht="14.25" customHeight="1">
      <c r="A802" s="17"/>
      <c r="B802" s="17"/>
      <c r="C802" s="18"/>
      <c r="D802" s="18"/>
      <c r="E802" s="17"/>
      <c r="F802" s="17"/>
    </row>
    <row r="803" ht="14.25" customHeight="1">
      <c r="A803" s="17"/>
      <c r="B803" s="17"/>
      <c r="C803" s="18"/>
      <c r="D803" s="18"/>
      <c r="E803" s="17"/>
      <c r="F803" s="17"/>
    </row>
    <row r="804" ht="14.25" customHeight="1">
      <c r="A804" s="17"/>
      <c r="B804" s="17"/>
      <c r="C804" s="18"/>
      <c r="D804" s="18"/>
      <c r="E804" s="17"/>
      <c r="F804" s="17"/>
    </row>
    <row r="805" ht="14.25" customHeight="1">
      <c r="A805" s="17"/>
      <c r="B805" s="17"/>
      <c r="C805" s="18"/>
      <c r="D805" s="18"/>
      <c r="E805" s="17"/>
      <c r="F805" s="17"/>
    </row>
    <row r="806" ht="14.25" customHeight="1">
      <c r="A806" s="17"/>
      <c r="B806" s="17"/>
      <c r="C806" s="18"/>
      <c r="D806" s="18"/>
      <c r="E806" s="17"/>
      <c r="F806" s="17"/>
    </row>
    <row r="807" ht="14.25" customHeight="1">
      <c r="A807" s="17"/>
      <c r="B807" s="17"/>
      <c r="C807" s="18"/>
      <c r="D807" s="18"/>
      <c r="E807" s="17"/>
      <c r="F807" s="17"/>
    </row>
    <row r="808" ht="14.25" customHeight="1">
      <c r="A808" s="17"/>
      <c r="B808" s="17"/>
      <c r="C808" s="18"/>
      <c r="D808" s="18"/>
      <c r="E808" s="17"/>
      <c r="F808" s="17"/>
    </row>
    <row r="809" ht="14.25" customHeight="1">
      <c r="A809" s="17"/>
      <c r="B809" s="17"/>
      <c r="C809" s="18"/>
      <c r="D809" s="18"/>
      <c r="E809" s="17"/>
      <c r="F809" s="17"/>
    </row>
    <row r="810" ht="14.25" customHeight="1">
      <c r="A810" s="17"/>
      <c r="B810" s="17"/>
      <c r="C810" s="18"/>
      <c r="D810" s="18"/>
      <c r="E810" s="17"/>
      <c r="F810" s="17"/>
    </row>
    <row r="811" ht="14.25" customHeight="1">
      <c r="A811" s="17"/>
      <c r="B811" s="17"/>
      <c r="C811" s="18"/>
      <c r="D811" s="18"/>
      <c r="E811" s="17"/>
      <c r="F811" s="17"/>
    </row>
    <row r="812" ht="14.25" customHeight="1">
      <c r="A812" s="17"/>
      <c r="B812" s="17"/>
      <c r="C812" s="18"/>
      <c r="D812" s="18"/>
      <c r="E812" s="17"/>
      <c r="F812" s="17"/>
    </row>
    <row r="813" ht="14.25" customHeight="1">
      <c r="A813" s="17"/>
      <c r="B813" s="17"/>
      <c r="C813" s="18"/>
      <c r="D813" s="18"/>
      <c r="E813" s="17"/>
      <c r="F813" s="17"/>
    </row>
    <row r="814" ht="14.25" customHeight="1">
      <c r="A814" s="17"/>
      <c r="B814" s="17"/>
      <c r="C814" s="18"/>
      <c r="D814" s="18"/>
      <c r="E814" s="17"/>
      <c r="F814" s="17"/>
    </row>
    <row r="815" ht="14.25" customHeight="1">
      <c r="A815" s="17"/>
      <c r="B815" s="17"/>
      <c r="C815" s="18"/>
      <c r="D815" s="18"/>
      <c r="E815" s="17"/>
      <c r="F815" s="17"/>
    </row>
    <row r="816" ht="14.25" customHeight="1">
      <c r="A816" s="17"/>
      <c r="B816" s="17"/>
      <c r="C816" s="18"/>
      <c r="D816" s="18"/>
      <c r="E816" s="17"/>
      <c r="F816" s="17"/>
    </row>
    <row r="817" ht="14.25" customHeight="1">
      <c r="A817" s="17"/>
      <c r="B817" s="17"/>
      <c r="C817" s="18"/>
      <c r="D817" s="18"/>
      <c r="E817" s="17"/>
      <c r="F817" s="17"/>
    </row>
    <row r="818" ht="14.25" customHeight="1">
      <c r="A818" s="17"/>
      <c r="B818" s="17"/>
      <c r="C818" s="18"/>
      <c r="D818" s="18"/>
      <c r="E818" s="17"/>
      <c r="F818" s="17"/>
    </row>
    <row r="819" ht="14.25" customHeight="1">
      <c r="A819" s="17"/>
      <c r="B819" s="17"/>
      <c r="C819" s="18"/>
      <c r="D819" s="18"/>
      <c r="E819" s="17"/>
      <c r="F819" s="17"/>
    </row>
    <row r="820" ht="14.25" customHeight="1">
      <c r="A820" s="17"/>
      <c r="B820" s="17"/>
      <c r="C820" s="18"/>
      <c r="D820" s="18"/>
      <c r="E820" s="17"/>
      <c r="F820" s="17"/>
    </row>
    <row r="821" ht="14.25" customHeight="1">
      <c r="A821" s="17"/>
      <c r="B821" s="17"/>
      <c r="C821" s="18"/>
      <c r="D821" s="18"/>
      <c r="E821" s="17"/>
      <c r="F821" s="17"/>
    </row>
    <row r="822" ht="14.25" customHeight="1">
      <c r="A822" s="17"/>
      <c r="B822" s="17"/>
      <c r="C822" s="18"/>
      <c r="D822" s="18"/>
      <c r="E822" s="17"/>
      <c r="F822" s="17"/>
    </row>
    <row r="823" ht="14.25" customHeight="1">
      <c r="A823" s="17"/>
      <c r="B823" s="17"/>
      <c r="C823" s="18"/>
      <c r="D823" s="18"/>
      <c r="E823" s="17"/>
      <c r="F823" s="17"/>
    </row>
    <row r="824" ht="14.25" customHeight="1">
      <c r="A824" s="17"/>
      <c r="B824" s="17"/>
      <c r="C824" s="18"/>
      <c r="D824" s="18"/>
      <c r="E824" s="17"/>
      <c r="F824" s="17"/>
    </row>
    <row r="825" ht="14.25" customHeight="1">
      <c r="A825" s="17"/>
      <c r="B825" s="17"/>
      <c r="C825" s="18"/>
      <c r="D825" s="18"/>
      <c r="E825" s="17"/>
      <c r="F825" s="17"/>
    </row>
    <row r="826" ht="14.25" customHeight="1">
      <c r="A826" s="17"/>
      <c r="B826" s="17"/>
      <c r="C826" s="18"/>
      <c r="D826" s="18"/>
      <c r="E826" s="17"/>
      <c r="F826" s="17"/>
    </row>
    <row r="827" ht="14.25" customHeight="1">
      <c r="A827" s="17"/>
      <c r="B827" s="17"/>
      <c r="C827" s="18"/>
      <c r="D827" s="18"/>
      <c r="E827" s="17"/>
      <c r="F827" s="17"/>
    </row>
    <row r="828" ht="14.25" customHeight="1">
      <c r="A828" s="17"/>
      <c r="B828" s="17"/>
      <c r="C828" s="18"/>
      <c r="D828" s="18"/>
      <c r="E828" s="17"/>
      <c r="F828" s="17"/>
    </row>
    <row r="829" ht="14.25" customHeight="1">
      <c r="A829" s="17"/>
      <c r="B829" s="17"/>
      <c r="C829" s="18"/>
      <c r="D829" s="18"/>
      <c r="E829" s="17"/>
      <c r="F829" s="17"/>
    </row>
    <row r="830" ht="14.25" customHeight="1">
      <c r="A830" s="17"/>
      <c r="B830" s="17"/>
      <c r="C830" s="18"/>
      <c r="D830" s="18"/>
      <c r="E830" s="17"/>
      <c r="F830" s="17"/>
    </row>
    <row r="831" ht="14.25" customHeight="1">
      <c r="A831" s="17"/>
      <c r="B831" s="17"/>
      <c r="C831" s="18"/>
      <c r="D831" s="18"/>
      <c r="E831" s="17"/>
      <c r="F831" s="17"/>
    </row>
    <row r="832" ht="14.25" customHeight="1">
      <c r="A832" s="17"/>
      <c r="B832" s="17"/>
      <c r="C832" s="18"/>
      <c r="D832" s="18"/>
      <c r="E832" s="17"/>
      <c r="F832" s="17"/>
    </row>
    <row r="833" ht="14.25" customHeight="1">
      <c r="A833" s="17"/>
      <c r="B833" s="17"/>
      <c r="C833" s="18"/>
      <c r="D833" s="18"/>
      <c r="E833" s="17"/>
      <c r="F833" s="17"/>
    </row>
    <row r="834" ht="14.25" customHeight="1">
      <c r="A834" s="17"/>
      <c r="B834" s="17"/>
      <c r="C834" s="18"/>
      <c r="D834" s="18"/>
      <c r="E834" s="17"/>
      <c r="F834" s="17"/>
    </row>
    <row r="835" ht="14.25" customHeight="1">
      <c r="A835" s="17"/>
      <c r="B835" s="17"/>
      <c r="C835" s="18"/>
      <c r="D835" s="18"/>
      <c r="E835" s="17"/>
      <c r="F835" s="17"/>
    </row>
    <row r="836" ht="14.25" customHeight="1">
      <c r="A836" s="17"/>
      <c r="B836" s="17"/>
      <c r="C836" s="18"/>
      <c r="D836" s="18"/>
      <c r="E836" s="17"/>
      <c r="F836" s="17"/>
    </row>
    <row r="837" ht="14.25" customHeight="1">
      <c r="A837" s="17"/>
      <c r="B837" s="17"/>
      <c r="C837" s="18"/>
      <c r="D837" s="18"/>
      <c r="E837" s="17"/>
      <c r="F837" s="17"/>
    </row>
    <row r="838" ht="14.25" customHeight="1">
      <c r="A838" s="17"/>
      <c r="B838" s="17"/>
      <c r="C838" s="18"/>
      <c r="D838" s="18"/>
      <c r="E838" s="17"/>
      <c r="F838" s="17"/>
    </row>
    <row r="839" ht="14.25" customHeight="1">
      <c r="A839" s="17"/>
      <c r="B839" s="17"/>
      <c r="C839" s="18"/>
      <c r="D839" s="18"/>
      <c r="E839" s="17"/>
      <c r="F839" s="17"/>
    </row>
    <row r="840" ht="14.25" customHeight="1">
      <c r="A840" s="17"/>
      <c r="B840" s="17"/>
      <c r="C840" s="18"/>
      <c r="D840" s="18"/>
      <c r="E840" s="17"/>
      <c r="F840" s="17"/>
    </row>
    <row r="841" ht="14.25" customHeight="1">
      <c r="A841" s="17"/>
      <c r="B841" s="17"/>
      <c r="C841" s="18"/>
      <c r="D841" s="18"/>
      <c r="E841" s="17"/>
      <c r="F841" s="17"/>
    </row>
    <row r="842" ht="14.25" customHeight="1">
      <c r="A842" s="17"/>
      <c r="B842" s="17"/>
      <c r="C842" s="18"/>
      <c r="D842" s="18"/>
      <c r="E842" s="17"/>
      <c r="F842" s="17"/>
    </row>
    <row r="843" ht="14.25" customHeight="1">
      <c r="A843" s="17"/>
      <c r="B843" s="17"/>
      <c r="C843" s="18"/>
      <c r="D843" s="18"/>
      <c r="E843" s="17"/>
      <c r="F843" s="17"/>
    </row>
    <row r="844" ht="14.25" customHeight="1">
      <c r="A844" s="17"/>
      <c r="B844" s="17"/>
      <c r="C844" s="18"/>
      <c r="D844" s="18"/>
      <c r="E844" s="17"/>
      <c r="F844" s="17"/>
    </row>
    <row r="845" ht="14.25" customHeight="1">
      <c r="A845" s="17"/>
      <c r="B845" s="17"/>
      <c r="C845" s="18"/>
      <c r="D845" s="18"/>
      <c r="E845" s="17"/>
      <c r="F845" s="17"/>
    </row>
    <row r="846" ht="14.25" customHeight="1">
      <c r="A846" s="17"/>
      <c r="B846" s="17"/>
      <c r="C846" s="18"/>
      <c r="D846" s="18"/>
      <c r="E846" s="17"/>
      <c r="F846" s="17"/>
    </row>
    <row r="847" ht="14.25" customHeight="1">
      <c r="A847" s="17"/>
      <c r="B847" s="17"/>
      <c r="C847" s="18"/>
      <c r="D847" s="18"/>
      <c r="E847" s="17"/>
      <c r="F847" s="17"/>
    </row>
    <row r="848" ht="14.25" customHeight="1">
      <c r="A848" s="17"/>
      <c r="B848" s="17"/>
      <c r="C848" s="18"/>
      <c r="D848" s="18"/>
      <c r="E848" s="17"/>
      <c r="F848" s="17"/>
    </row>
    <row r="849" ht="14.25" customHeight="1">
      <c r="A849" s="17"/>
      <c r="B849" s="17"/>
      <c r="C849" s="18"/>
      <c r="D849" s="18"/>
      <c r="E849" s="17"/>
      <c r="F849" s="17"/>
    </row>
    <row r="850" ht="14.25" customHeight="1">
      <c r="A850" s="17"/>
      <c r="B850" s="17"/>
      <c r="C850" s="18"/>
      <c r="D850" s="18"/>
      <c r="E850" s="17"/>
      <c r="F850" s="17"/>
    </row>
    <row r="851" ht="14.25" customHeight="1">
      <c r="A851" s="17"/>
      <c r="B851" s="17"/>
      <c r="C851" s="18"/>
      <c r="D851" s="18"/>
      <c r="E851" s="17"/>
      <c r="F851" s="17"/>
    </row>
    <row r="852" ht="14.25" customHeight="1">
      <c r="A852" s="17"/>
      <c r="B852" s="17"/>
      <c r="C852" s="18"/>
      <c r="D852" s="18"/>
      <c r="E852" s="17"/>
      <c r="F852" s="17"/>
    </row>
    <row r="853" ht="14.25" customHeight="1">
      <c r="A853" s="17"/>
      <c r="B853" s="17"/>
      <c r="C853" s="18"/>
      <c r="D853" s="18"/>
      <c r="E853" s="17"/>
      <c r="F853" s="17"/>
    </row>
    <row r="854" ht="14.25" customHeight="1">
      <c r="A854" s="17"/>
      <c r="B854" s="17"/>
      <c r="C854" s="18"/>
      <c r="D854" s="18"/>
      <c r="E854" s="17"/>
      <c r="F854" s="17"/>
    </row>
    <row r="855" ht="14.25" customHeight="1">
      <c r="A855" s="17"/>
      <c r="B855" s="17"/>
      <c r="C855" s="18"/>
      <c r="D855" s="18"/>
      <c r="E855" s="17"/>
      <c r="F855" s="17"/>
    </row>
    <row r="856" ht="14.25" customHeight="1">
      <c r="A856" s="17"/>
      <c r="B856" s="17"/>
      <c r="C856" s="18"/>
      <c r="D856" s="18"/>
      <c r="E856" s="17"/>
      <c r="F856" s="17"/>
    </row>
    <row r="857" ht="14.25" customHeight="1">
      <c r="A857" s="17"/>
      <c r="B857" s="17"/>
      <c r="C857" s="18"/>
      <c r="D857" s="18"/>
      <c r="E857" s="17"/>
      <c r="F857" s="17"/>
    </row>
    <row r="858" ht="14.25" customHeight="1">
      <c r="A858" s="17"/>
      <c r="B858" s="17"/>
      <c r="C858" s="18"/>
      <c r="D858" s="18"/>
      <c r="E858" s="17"/>
      <c r="F858" s="17"/>
    </row>
    <row r="859" ht="14.25" customHeight="1">
      <c r="A859" s="17"/>
      <c r="B859" s="17"/>
      <c r="C859" s="18"/>
      <c r="D859" s="18"/>
      <c r="E859" s="17"/>
      <c r="F859" s="17"/>
    </row>
    <row r="860" ht="14.25" customHeight="1">
      <c r="A860" s="17"/>
      <c r="B860" s="17"/>
      <c r="C860" s="18"/>
      <c r="D860" s="18"/>
      <c r="E860" s="17"/>
      <c r="F860" s="17"/>
    </row>
    <row r="861" ht="14.25" customHeight="1">
      <c r="A861" s="17"/>
      <c r="B861" s="17"/>
      <c r="C861" s="18"/>
      <c r="D861" s="18"/>
      <c r="E861" s="17"/>
      <c r="F861" s="17"/>
    </row>
    <row r="862" ht="14.25" customHeight="1">
      <c r="A862" s="17"/>
      <c r="B862" s="17"/>
      <c r="C862" s="18"/>
      <c r="D862" s="18"/>
      <c r="E862" s="17"/>
      <c r="F862" s="17"/>
    </row>
    <row r="863" ht="14.25" customHeight="1">
      <c r="A863" s="17"/>
      <c r="B863" s="17"/>
      <c r="C863" s="18"/>
      <c r="D863" s="18"/>
      <c r="E863" s="17"/>
      <c r="F863" s="17"/>
    </row>
    <row r="864" ht="14.25" customHeight="1">
      <c r="A864" s="17"/>
      <c r="B864" s="17"/>
      <c r="C864" s="18"/>
      <c r="D864" s="18"/>
      <c r="E864" s="17"/>
      <c r="F864" s="17"/>
    </row>
    <row r="865" ht="14.25" customHeight="1">
      <c r="A865" s="17"/>
      <c r="B865" s="17"/>
      <c r="C865" s="18"/>
      <c r="D865" s="18"/>
      <c r="E865" s="17"/>
      <c r="F865" s="17"/>
    </row>
    <row r="866" ht="14.25" customHeight="1">
      <c r="A866" s="17"/>
      <c r="B866" s="17"/>
      <c r="C866" s="18"/>
      <c r="D866" s="18"/>
      <c r="E866" s="17"/>
      <c r="F866" s="17"/>
    </row>
    <row r="867" ht="14.25" customHeight="1">
      <c r="A867" s="17"/>
      <c r="B867" s="17"/>
      <c r="C867" s="18"/>
      <c r="D867" s="18"/>
      <c r="E867" s="17"/>
      <c r="F867" s="17"/>
    </row>
    <row r="868" ht="14.25" customHeight="1">
      <c r="A868" s="17"/>
      <c r="B868" s="17"/>
      <c r="C868" s="18"/>
      <c r="D868" s="18"/>
      <c r="E868" s="17"/>
      <c r="F868" s="17"/>
    </row>
    <row r="869" ht="14.25" customHeight="1">
      <c r="A869" s="17"/>
      <c r="B869" s="17"/>
      <c r="C869" s="18"/>
      <c r="D869" s="18"/>
      <c r="E869" s="17"/>
      <c r="F869" s="17"/>
    </row>
    <row r="870" ht="14.25" customHeight="1">
      <c r="A870" s="17"/>
      <c r="B870" s="17"/>
      <c r="C870" s="18"/>
      <c r="D870" s="18"/>
      <c r="E870" s="17"/>
      <c r="F870" s="17"/>
    </row>
    <row r="871" ht="14.25" customHeight="1">
      <c r="A871" s="17"/>
      <c r="B871" s="17"/>
      <c r="C871" s="18"/>
      <c r="D871" s="18"/>
      <c r="E871" s="17"/>
      <c r="F871" s="17"/>
    </row>
    <row r="872" ht="14.25" customHeight="1">
      <c r="A872" s="17"/>
      <c r="B872" s="17"/>
      <c r="C872" s="18"/>
      <c r="D872" s="18"/>
      <c r="E872" s="17"/>
      <c r="F872" s="17"/>
    </row>
    <row r="873" ht="14.25" customHeight="1">
      <c r="A873" s="17"/>
      <c r="B873" s="17"/>
      <c r="C873" s="18"/>
      <c r="D873" s="18"/>
      <c r="E873" s="17"/>
      <c r="F873" s="17"/>
    </row>
    <row r="874" ht="14.25" customHeight="1">
      <c r="A874" s="17"/>
      <c r="B874" s="17"/>
      <c r="C874" s="18"/>
      <c r="D874" s="18"/>
      <c r="E874" s="17"/>
      <c r="F874" s="17"/>
    </row>
    <row r="875" ht="14.25" customHeight="1">
      <c r="A875" s="17"/>
      <c r="B875" s="17"/>
      <c r="C875" s="18"/>
      <c r="D875" s="18"/>
      <c r="E875" s="17"/>
      <c r="F875" s="17"/>
    </row>
    <row r="876" ht="14.25" customHeight="1">
      <c r="A876" s="17"/>
      <c r="B876" s="17"/>
      <c r="C876" s="18"/>
      <c r="D876" s="18"/>
      <c r="E876" s="17"/>
      <c r="F876" s="17"/>
    </row>
    <row r="877" ht="14.25" customHeight="1">
      <c r="A877" s="17"/>
      <c r="B877" s="17"/>
      <c r="C877" s="18"/>
      <c r="D877" s="18"/>
      <c r="E877" s="17"/>
      <c r="F877" s="17"/>
    </row>
    <row r="878" ht="14.25" customHeight="1">
      <c r="A878" s="17"/>
      <c r="B878" s="17"/>
      <c r="C878" s="18"/>
      <c r="D878" s="18"/>
      <c r="E878" s="17"/>
      <c r="F878" s="17"/>
    </row>
    <row r="879" ht="14.25" customHeight="1">
      <c r="A879" s="17"/>
      <c r="B879" s="17"/>
      <c r="C879" s="18"/>
      <c r="D879" s="18"/>
      <c r="E879" s="17"/>
      <c r="F879" s="17"/>
    </row>
    <row r="880" ht="14.25" customHeight="1">
      <c r="A880" s="17"/>
      <c r="B880" s="17"/>
      <c r="C880" s="18"/>
      <c r="D880" s="18"/>
      <c r="E880" s="17"/>
      <c r="F880" s="17"/>
    </row>
    <row r="881" ht="14.25" customHeight="1">
      <c r="A881" s="17"/>
      <c r="B881" s="17"/>
      <c r="C881" s="18"/>
      <c r="D881" s="18"/>
      <c r="E881" s="17"/>
      <c r="F881" s="17"/>
    </row>
    <row r="882" ht="14.25" customHeight="1">
      <c r="A882" s="17"/>
      <c r="B882" s="17"/>
      <c r="C882" s="18"/>
      <c r="D882" s="18"/>
      <c r="E882" s="17"/>
      <c r="F882" s="17"/>
    </row>
    <row r="883" ht="14.25" customHeight="1">
      <c r="A883" s="17"/>
      <c r="B883" s="17"/>
      <c r="C883" s="18"/>
      <c r="D883" s="18"/>
      <c r="E883" s="17"/>
      <c r="F883" s="17"/>
    </row>
    <row r="884" ht="14.25" customHeight="1">
      <c r="A884" s="17"/>
      <c r="B884" s="17"/>
      <c r="C884" s="18"/>
      <c r="D884" s="18"/>
      <c r="E884" s="17"/>
      <c r="F884" s="17"/>
    </row>
    <row r="885" ht="14.25" customHeight="1">
      <c r="A885" s="17"/>
      <c r="B885" s="17"/>
      <c r="C885" s="18"/>
      <c r="D885" s="18"/>
      <c r="E885" s="17"/>
      <c r="F885" s="17"/>
    </row>
    <row r="886" ht="14.25" customHeight="1">
      <c r="A886" s="17"/>
      <c r="B886" s="17"/>
      <c r="C886" s="18"/>
      <c r="D886" s="18"/>
      <c r="E886" s="17"/>
      <c r="F886" s="17"/>
    </row>
    <row r="887" ht="14.25" customHeight="1">
      <c r="A887" s="17"/>
      <c r="B887" s="17"/>
      <c r="C887" s="18"/>
      <c r="D887" s="18"/>
      <c r="E887" s="17"/>
      <c r="F887" s="17"/>
    </row>
    <row r="888" ht="14.25" customHeight="1">
      <c r="A888" s="17"/>
      <c r="B888" s="17"/>
      <c r="C888" s="18"/>
      <c r="D888" s="18"/>
      <c r="E888" s="17"/>
      <c r="F888" s="17"/>
    </row>
    <row r="889" ht="14.25" customHeight="1">
      <c r="A889" s="17"/>
      <c r="B889" s="17"/>
      <c r="C889" s="18"/>
      <c r="D889" s="18"/>
      <c r="E889" s="17"/>
      <c r="F889" s="17"/>
    </row>
    <row r="890" ht="14.25" customHeight="1">
      <c r="A890" s="17"/>
      <c r="B890" s="17"/>
      <c r="C890" s="18"/>
      <c r="D890" s="18"/>
      <c r="E890" s="17"/>
      <c r="F890" s="17"/>
    </row>
    <row r="891" ht="14.25" customHeight="1">
      <c r="A891" s="17"/>
      <c r="B891" s="17"/>
      <c r="C891" s="18"/>
      <c r="D891" s="18"/>
      <c r="E891" s="17"/>
      <c r="F891" s="17"/>
    </row>
    <row r="892" ht="14.25" customHeight="1">
      <c r="A892" s="17"/>
      <c r="B892" s="17"/>
      <c r="C892" s="18"/>
      <c r="D892" s="18"/>
      <c r="E892" s="17"/>
      <c r="F892" s="17"/>
    </row>
    <row r="893" ht="14.25" customHeight="1">
      <c r="A893" s="17"/>
      <c r="B893" s="17"/>
      <c r="C893" s="18"/>
      <c r="D893" s="18"/>
      <c r="E893" s="17"/>
      <c r="F893" s="17"/>
    </row>
    <row r="894" ht="14.25" customHeight="1">
      <c r="A894" s="17"/>
      <c r="B894" s="17"/>
      <c r="C894" s="18"/>
      <c r="D894" s="18"/>
      <c r="E894" s="17"/>
      <c r="F894" s="17"/>
    </row>
    <row r="895" ht="14.25" customHeight="1">
      <c r="A895" s="17"/>
      <c r="B895" s="17"/>
      <c r="C895" s="18"/>
      <c r="D895" s="18"/>
      <c r="E895" s="17"/>
      <c r="F895" s="17"/>
    </row>
    <row r="896" ht="14.25" customHeight="1">
      <c r="A896" s="17"/>
      <c r="B896" s="17"/>
      <c r="C896" s="18"/>
      <c r="D896" s="18"/>
      <c r="E896" s="17"/>
      <c r="F896" s="17"/>
    </row>
    <row r="897" ht="14.25" customHeight="1">
      <c r="A897" s="17"/>
      <c r="B897" s="17"/>
      <c r="C897" s="18"/>
      <c r="D897" s="18"/>
      <c r="E897" s="17"/>
      <c r="F897" s="17"/>
    </row>
    <row r="898" ht="14.25" customHeight="1">
      <c r="A898" s="17"/>
      <c r="B898" s="17"/>
      <c r="C898" s="18"/>
      <c r="D898" s="18"/>
      <c r="E898" s="17"/>
      <c r="F898" s="17"/>
    </row>
    <row r="899" ht="14.25" customHeight="1">
      <c r="A899" s="17"/>
      <c r="B899" s="17"/>
      <c r="C899" s="18"/>
      <c r="D899" s="18"/>
      <c r="E899" s="17"/>
      <c r="F899" s="17"/>
    </row>
    <row r="900" ht="14.25" customHeight="1">
      <c r="A900" s="17"/>
      <c r="B900" s="17"/>
      <c r="C900" s="18"/>
      <c r="D900" s="18"/>
      <c r="E900" s="17"/>
      <c r="F900" s="17"/>
    </row>
    <row r="901" ht="14.25" customHeight="1">
      <c r="A901" s="17"/>
      <c r="B901" s="17"/>
      <c r="C901" s="18"/>
      <c r="D901" s="18"/>
      <c r="E901" s="17"/>
      <c r="F901" s="17"/>
    </row>
    <row r="902" ht="14.25" customHeight="1">
      <c r="A902" s="17"/>
      <c r="B902" s="17"/>
      <c r="C902" s="18"/>
      <c r="D902" s="18"/>
      <c r="E902" s="17"/>
      <c r="F902" s="17"/>
    </row>
    <row r="903" ht="14.25" customHeight="1">
      <c r="A903" s="17"/>
      <c r="B903" s="17"/>
      <c r="C903" s="18"/>
      <c r="D903" s="18"/>
      <c r="E903" s="17"/>
      <c r="F903" s="17"/>
    </row>
    <row r="904" ht="14.25" customHeight="1">
      <c r="A904" s="17"/>
      <c r="B904" s="17"/>
      <c r="C904" s="18"/>
      <c r="D904" s="18"/>
      <c r="E904" s="17"/>
      <c r="F904" s="17"/>
    </row>
    <row r="905" ht="14.25" customHeight="1">
      <c r="A905" s="17"/>
      <c r="B905" s="17"/>
      <c r="C905" s="18"/>
      <c r="D905" s="18"/>
      <c r="E905" s="17"/>
      <c r="F905" s="17"/>
    </row>
    <row r="906" ht="14.25" customHeight="1">
      <c r="A906" s="17"/>
      <c r="B906" s="17"/>
      <c r="C906" s="18"/>
      <c r="D906" s="18"/>
      <c r="E906" s="17"/>
      <c r="F906" s="17"/>
    </row>
    <row r="907" ht="14.25" customHeight="1">
      <c r="A907" s="17"/>
      <c r="B907" s="17"/>
      <c r="C907" s="18"/>
      <c r="D907" s="18"/>
      <c r="E907" s="17"/>
      <c r="F907" s="17"/>
    </row>
    <row r="908" ht="14.25" customHeight="1">
      <c r="A908" s="17"/>
      <c r="B908" s="17"/>
      <c r="C908" s="18"/>
      <c r="D908" s="18"/>
      <c r="E908" s="17"/>
      <c r="F908" s="17"/>
    </row>
    <row r="909" ht="14.25" customHeight="1">
      <c r="A909" s="17"/>
      <c r="B909" s="17"/>
      <c r="C909" s="18"/>
      <c r="D909" s="18"/>
      <c r="E909" s="17"/>
      <c r="F909" s="17"/>
    </row>
    <row r="910" ht="14.25" customHeight="1">
      <c r="A910" s="17"/>
      <c r="B910" s="17"/>
      <c r="C910" s="18"/>
      <c r="D910" s="18"/>
      <c r="E910" s="17"/>
      <c r="F910" s="17"/>
    </row>
    <row r="911" ht="14.25" customHeight="1">
      <c r="A911" s="17"/>
      <c r="B911" s="17"/>
      <c r="C911" s="18"/>
      <c r="D911" s="18"/>
      <c r="E911" s="17"/>
      <c r="F911" s="17"/>
    </row>
    <row r="912" ht="14.25" customHeight="1">
      <c r="A912" s="17"/>
      <c r="B912" s="17"/>
      <c r="C912" s="18"/>
      <c r="D912" s="18"/>
      <c r="E912" s="17"/>
      <c r="F912" s="17"/>
    </row>
    <row r="913" ht="14.25" customHeight="1">
      <c r="A913" s="17"/>
      <c r="B913" s="17"/>
      <c r="C913" s="18"/>
      <c r="D913" s="18"/>
      <c r="E913" s="17"/>
      <c r="F913" s="17"/>
    </row>
    <row r="914" ht="14.25" customHeight="1">
      <c r="A914" s="17"/>
      <c r="B914" s="17"/>
      <c r="C914" s="18"/>
      <c r="D914" s="18"/>
      <c r="E914" s="17"/>
      <c r="F914" s="17"/>
    </row>
    <row r="915" ht="14.25" customHeight="1">
      <c r="A915" s="17"/>
      <c r="B915" s="17"/>
      <c r="C915" s="18"/>
      <c r="D915" s="18"/>
      <c r="E915" s="17"/>
      <c r="F915" s="17"/>
    </row>
    <row r="916" ht="14.25" customHeight="1">
      <c r="A916" s="17"/>
      <c r="B916" s="17"/>
      <c r="C916" s="18"/>
      <c r="D916" s="18"/>
      <c r="E916" s="17"/>
      <c r="F916" s="17"/>
    </row>
    <row r="917" ht="14.25" customHeight="1">
      <c r="A917" s="17"/>
      <c r="B917" s="17"/>
      <c r="C917" s="18"/>
      <c r="D917" s="18"/>
      <c r="E917" s="17"/>
      <c r="F917" s="17"/>
    </row>
    <row r="918" ht="14.25" customHeight="1">
      <c r="A918" s="17"/>
      <c r="B918" s="17"/>
      <c r="C918" s="18"/>
      <c r="D918" s="18"/>
      <c r="E918" s="17"/>
      <c r="F918" s="17"/>
    </row>
    <row r="919" ht="14.25" customHeight="1">
      <c r="A919" s="17"/>
      <c r="B919" s="17"/>
      <c r="C919" s="18"/>
      <c r="D919" s="18"/>
      <c r="E919" s="17"/>
      <c r="F919" s="17"/>
    </row>
    <row r="920" ht="14.25" customHeight="1">
      <c r="A920" s="17"/>
      <c r="B920" s="17"/>
      <c r="C920" s="18"/>
      <c r="D920" s="18"/>
      <c r="E920" s="17"/>
      <c r="F920" s="17"/>
    </row>
    <row r="921" ht="14.25" customHeight="1">
      <c r="A921" s="17"/>
      <c r="B921" s="17"/>
      <c r="C921" s="18"/>
      <c r="D921" s="18"/>
      <c r="E921" s="17"/>
      <c r="F921" s="17"/>
    </row>
    <row r="922" ht="14.25" customHeight="1">
      <c r="A922" s="17"/>
      <c r="B922" s="17"/>
      <c r="C922" s="18"/>
      <c r="D922" s="18"/>
      <c r="E922" s="17"/>
      <c r="F922" s="17"/>
    </row>
    <row r="923" ht="14.25" customHeight="1">
      <c r="A923" s="17"/>
      <c r="B923" s="17"/>
      <c r="C923" s="18"/>
      <c r="D923" s="18"/>
      <c r="E923" s="17"/>
      <c r="F923" s="17"/>
    </row>
    <row r="924" ht="14.25" customHeight="1">
      <c r="A924" s="17"/>
      <c r="B924" s="17"/>
      <c r="C924" s="18"/>
      <c r="D924" s="18"/>
      <c r="E924" s="17"/>
      <c r="F924" s="17"/>
    </row>
    <row r="925" ht="14.25" customHeight="1">
      <c r="A925" s="17"/>
      <c r="B925" s="17"/>
      <c r="C925" s="18"/>
      <c r="D925" s="18"/>
      <c r="E925" s="17"/>
      <c r="F925" s="17"/>
    </row>
    <row r="926" ht="14.25" customHeight="1">
      <c r="A926" s="17"/>
      <c r="B926" s="17"/>
      <c r="C926" s="18"/>
      <c r="D926" s="18"/>
      <c r="E926" s="17"/>
      <c r="F926" s="17"/>
    </row>
    <row r="927" ht="14.25" customHeight="1">
      <c r="A927" s="17"/>
      <c r="B927" s="17"/>
      <c r="C927" s="18"/>
      <c r="D927" s="18"/>
      <c r="E927" s="17"/>
      <c r="F927" s="17"/>
    </row>
    <row r="928" ht="14.25" customHeight="1">
      <c r="A928" s="17"/>
      <c r="B928" s="17"/>
      <c r="C928" s="18"/>
      <c r="D928" s="18"/>
      <c r="E928" s="17"/>
      <c r="F928" s="17"/>
    </row>
    <row r="929" ht="14.25" customHeight="1">
      <c r="A929" s="17"/>
      <c r="B929" s="17"/>
      <c r="C929" s="18"/>
      <c r="D929" s="18"/>
      <c r="E929" s="17"/>
      <c r="F929" s="17"/>
    </row>
    <row r="930" ht="14.25" customHeight="1">
      <c r="A930" s="17"/>
      <c r="B930" s="17"/>
      <c r="C930" s="18"/>
      <c r="D930" s="18"/>
      <c r="E930" s="17"/>
      <c r="F930" s="17"/>
    </row>
    <row r="931" ht="14.25" customHeight="1">
      <c r="A931" s="17"/>
      <c r="B931" s="17"/>
      <c r="C931" s="18"/>
      <c r="D931" s="18"/>
      <c r="E931" s="17"/>
      <c r="F931" s="17"/>
    </row>
    <row r="932" ht="14.25" customHeight="1">
      <c r="A932" s="17"/>
      <c r="B932" s="17"/>
      <c r="C932" s="18"/>
      <c r="D932" s="18"/>
      <c r="E932" s="17"/>
      <c r="F932" s="17"/>
    </row>
    <row r="933" ht="14.25" customHeight="1">
      <c r="A933" s="17"/>
      <c r="B933" s="17"/>
      <c r="C933" s="18"/>
      <c r="D933" s="18"/>
      <c r="E933" s="17"/>
      <c r="F933" s="17"/>
    </row>
    <row r="934" ht="14.25" customHeight="1">
      <c r="A934" s="17"/>
      <c r="B934" s="17"/>
      <c r="C934" s="18"/>
      <c r="D934" s="18"/>
      <c r="E934" s="17"/>
      <c r="F934" s="17"/>
    </row>
    <row r="935" ht="14.25" customHeight="1">
      <c r="A935" s="17"/>
      <c r="B935" s="17"/>
      <c r="C935" s="18"/>
      <c r="D935" s="18"/>
      <c r="E935" s="17"/>
      <c r="F935" s="17"/>
    </row>
    <row r="936" ht="14.25" customHeight="1">
      <c r="A936" s="17"/>
      <c r="B936" s="17"/>
      <c r="C936" s="18"/>
      <c r="D936" s="18"/>
      <c r="E936" s="17"/>
      <c r="F936" s="17"/>
    </row>
    <row r="937" ht="14.25" customHeight="1">
      <c r="A937" s="17"/>
      <c r="B937" s="17"/>
      <c r="C937" s="18"/>
      <c r="D937" s="18"/>
      <c r="E937" s="17"/>
      <c r="F937" s="17"/>
    </row>
    <row r="938" ht="14.25" customHeight="1">
      <c r="A938" s="17"/>
      <c r="B938" s="17"/>
      <c r="C938" s="18"/>
      <c r="D938" s="18"/>
      <c r="E938" s="17"/>
      <c r="F938" s="17"/>
    </row>
    <row r="939" ht="14.25" customHeight="1">
      <c r="A939" s="17"/>
      <c r="B939" s="17"/>
      <c r="C939" s="18"/>
      <c r="D939" s="18"/>
      <c r="E939" s="17"/>
      <c r="F939" s="17"/>
    </row>
    <row r="940" ht="14.25" customHeight="1">
      <c r="A940" s="17"/>
      <c r="B940" s="17"/>
      <c r="C940" s="18"/>
      <c r="D940" s="18"/>
      <c r="E940" s="17"/>
      <c r="F940" s="17"/>
    </row>
    <row r="941" ht="14.25" customHeight="1">
      <c r="A941" s="17"/>
      <c r="B941" s="17"/>
      <c r="C941" s="18"/>
      <c r="D941" s="18"/>
      <c r="E941" s="17"/>
      <c r="F941" s="17"/>
    </row>
    <row r="942" ht="14.25" customHeight="1">
      <c r="A942" s="17"/>
      <c r="B942" s="17"/>
      <c r="C942" s="18"/>
      <c r="D942" s="18"/>
      <c r="E942" s="17"/>
      <c r="F942" s="17"/>
    </row>
    <row r="943" ht="14.25" customHeight="1">
      <c r="A943" s="17"/>
      <c r="B943" s="17"/>
      <c r="C943" s="18"/>
      <c r="D943" s="18"/>
      <c r="E943" s="17"/>
      <c r="F943" s="17"/>
    </row>
    <row r="944" ht="14.25" customHeight="1">
      <c r="A944" s="17"/>
      <c r="B944" s="17"/>
      <c r="C944" s="18"/>
      <c r="D944" s="18"/>
      <c r="E944" s="17"/>
      <c r="F944" s="17"/>
    </row>
    <row r="945" ht="14.25" customHeight="1">
      <c r="A945" s="17"/>
      <c r="B945" s="17"/>
      <c r="C945" s="18"/>
      <c r="D945" s="18"/>
      <c r="E945" s="17"/>
      <c r="F945" s="17"/>
    </row>
    <row r="946" ht="14.25" customHeight="1">
      <c r="A946" s="17"/>
      <c r="B946" s="17"/>
      <c r="C946" s="18"/>
      <c r="D946" s="18"/>
      <c r="E946" s="17"/>
      <c r="F946" s="17"/>
    </row>
    <row r="947" ht="14.25" customHeight="1">
      <c r="A947" s="17"/>
      <c r="B947" s="17"/>
      <c r="C947" s="18"/>
      <c r="D947" s="18"/>
      <c r="E947" s="17"/>
      <c r="F947" s="17"/>
    </row>
    <row r="948" ht="14.25" customHeight="1">
      <c r="A948" s="17"/>
      <c r="B948" s="17"/>
      <c r="C948" s="18"/>
      <c r="D948" s="18"/>
      <c r="E948" s="17"/>
      <c r="F948" s="17"/>
    </row>
    <row r="949" ht="14.25" customHeight="1">
      <c r="A949" s="17"/>
      <c r="B949" s="17"/>
      <c r="C949" s="18"/>
      <c r="D949" s="18"/>
      <c r="E949" s="17"/>
      <c r="F949" s="17"/>
    </row>
    <row r="950" ht="14.25" customHeight="1">
      <c r="A950" s="17"/>
      <c r="B950" s="17"/>
      <c r="C950" s="18"/>
      <c r="D950" s="18"/>
      <c r="E950" s="17"/>
      <c r="F950" s="17"/>
    </row>
    <row r="951" ht="14.25" customHeight="1">
      <c r="A951" s="17"/>
      <c r="B951" s="17"/>
      <c r="C951" s="18"/>
      <c r="D951" s="18"/>
      <c r="E951" s="17"/>
      <c r="F951" s="17"/>
    </row>
    <row r="952" ht="14.25" customHeight="1">
      <c r="A952" s="17"/>
      <c r="B952" s="17"/>
      <c r="C952" s="18"/>
      <c r="D952" s="18"/>
      <c r="E952" s="17"/>
      <c r="F952" s="17"/>
    </row>
    <row r="953" ht="14.25" customHeight="1">
      <c r="A953" s="17"/>
      <c r="B953" s="17"/>
      <c r="C953" s="18"/>
      <c r="D953" s="18"/>
      <c r="E953" s="17"/>
      <c r="F953" s="17"/>
    </row>
    <row r="954" ht="14.25" customHeight="1">
      <c r="A954" s="17"/>
      <c r="B954" s="17"/>
      <c r="C954" s="18"/>
      <c r="D954" s="18"/>
      <c r="E954" s="17"/>
      <c r="F954" s="17"/>
    </row>
    <row r="955" ht="14.25" customHeight="1">
      <c r="A955" s="17"/>
      <c r="B955" s="17"/>
      <c r="C955" s="18"/>
      <c r="D955" s="18"/>
      <c r="E955" s="17"/>
      <c r="F955" s="17"/>
    </row>
    <row r="956" ht="14.25" customHeight="1">
      <c r="A956" s="17"/>
      <c r="B956" s="17"/>
      <c r="C956" s="18"/>
      <c r="D956" s="18"/>
      <c r="E956" s="17"/>
      <c r="F956" s="17"/>
    </row>
    <row r="957" ht="14.25" customHeight="1">
      <c r="A957" s="17"/>
      <c r="B957" s="17"/>
      <c r="C957" s="18"/>
      <c r="D957" s="18"/>
      <c r="E957" s="17"/>
      <c r="F957" s="17"/>
    </row>
    <row r="958" ht="14.25" customHeight="1">
      <c r="A958" s="17"/>
      <c r="B958" s="17"/>
      <c r="C958" s="18"/>
      <c r="D958" s="18"/>
      <c r="E958" s="17"/>
      <c r="F958" s="17"/>
    </row>
    <row r="959" ht="14.25" customHeight="1">
      <c r="A959" s="17"/>
      <c r="B959" s="17"/>
      <c r="C959" s="18"/>
      <c r="D959" s="18"/>
      <c r="E959" s="17"/>
      <c r="F959" s="17"/>
    </row>
    <row r="960" ht="14.25" customHeight="1">
      <c r="A960" s="17"/>
      <c r="B960" s="17"/>
      <c r="C960" s="18"/>
      <c r="D960" s="18"/>
      <c r="E960" s="17"/>
      <c r="F960" s="17"/>
    </row>
    <row r="961" ht="14.25" customHeight="1">
      <c r="A961" s="17"/>
      <c r="B961" s="17"/>
      <c r="C961" s="18"/>
      <c r="D961" s="18"/>
      <c r="E961" s="17"/>
      <c r="F961" s="17"/>
    </row>
    <row r="962" ht="14.25" customHeight="1">
      <c r="A962" s="17"/>
      <c r="B962" s="17"/>
      <c r="C962" s="18"/>
      <c r="D962" s="18"/>
      <c r="E962" s="17"/>
      <c r="F962" s="17"/>
    </row>
    <row r="963" ht="14.25" customHeight="1">
      <c r="A963" s="17"/>
      <c r="B963" s="17"/>
      <c r="C963" s="18"/>
      <c r="D963" s="18"/>
      <c r="E963" s="17"/>
      <c r="F963" s="17"/>
    </row>
    <row r="964" ht="14.25" customHeight="1">
      <c r="A964" s="17"/>
      <c r="B964" s="17"/>
      <c r="C964" s="18"/>
      <c r="D964" s="18"/>
      <c r="E964" s="17"/>
      <c r="F964" s="17"/>
    </row>
    <row r="965" ht="14.25" customHeight="1">
      <c r="A965" s="17"/>
      <c r="B965" s="17"/>
      <c r="C965" s="18"/>
      <c r="D965" s="18"/>
      <c r="E965" s="17"/>
      <c r="F965" s="17"/>
    </row>
    <row r="966" ht="14.25" customHeight="1">
      <c r="A966" s="17"/>
      <c r="B966" s="17"/>
      <c r="C966" s="18"/>
      <c r="D966" s="18"/>
      <c r="E966" s="17"/>
      <c r="F966" s="17"/>
    </row>
    <row r="967" ht="14.25" customHeight="1">
      <c r="A967" s="17"/>
      <c r="B967" s="17"/>
      <c r="C967" s="18"/>
      <c r="D967" s="18"/>
      <c r="E967" s="17"/>
      <c r="F967" s="17"/>
    </row>
    <row r="968" ht="14.25" customHeight="1">
      <c r="A968" s="17"/>
      <c r="B968" s="17"/>
      <c r="C968" s="18"/>
      <c r="D968" s="18"/>
      <c r="E968" s="17"/>
      <c r="F968" s="17"/>
    </row>
    <row r="969" ht="14.25" customHeight="1">
      <c r="A969" s="17"/>
      <c r="B969" s="17"/>
      <c r="C969" s="18"/>
      <c r="D969" s="18"/>
      <c r="E969" s="17"/>
      <c r="F969" s="17"/>
    </row>
    <row r="970" ht="14.25" customHeight="1">
      <c r="A970" s="17"/>
      <c r="B970" s="17"/>
      <c r="C970" s="18"/>
      <c r="D970" s="18"/>
      <c r="E970" s="17"/>
      <c r="F970" s="17"/>
    </row>
    <row r="971" ht="14.25" customHeight="1">
      <c r="A971" s="17"/>
      <c r="B971" s="17"/>
      <c r="C971" s="18"/>
      <c r="D971" s="18"/>
      <c r="E971" s="17"/>
      <c r="F971" s="17"/>
    </row>
    <row r="972" ht="14.25" customHeight="1">
      <c r="A972" s="17"/>
      <c r="B972" s="17"/>
      <c r="C972" s="18"/>
      <c r="D972" s="18"/>
      <c r="E972" s="17"/>
      <c r="F972" s="17"/>
    </row>
    <row r="973" ht="14.25" customHeight="1">
      <c r="A973" s="17"/>
      <c r="B973" s="17"/>
      <c r="C973" s="18"/>
      <c r="D973" s="18"/>
      <c r="E973" s="17"/>
      <c r="F973" s="17"/>
    </row>
    <row r="974" ht="14.25" customHeight="1">
      <c r="A974" s="17"/>
      <c r="B974" s="17"/>
      <c r="C974" s="18"/>
      <c r="D974" s="18"/>
      <c r="E974" s="17"/>
      <c r="F974" s="17"/>
    </row>
    <row r="975" ht="14.25" customHeight="1">
      <c r="A975" s="17"/>
      <c r="B975" s="17"/>
      <c r="C975" s="18"/>
      <c r="D975" s="18"/>
      <c r="E975" s="17"/>
      <c r="F975" s="17"/>
    </row>
    <row r="976" ht="14.25" customHeight="1">
      <c r="A976" s="17"/>
      <c r="B976" s="17"/>
      <c r="C976" s="18"/>
      <c r="D976" s="18"/>
      <c r="E976" s="17"/>
      <c r="F976" s="17"/>
    </row>
    <row r="977" ht="14.25" customHeight="1">
      <c r="A977" s="17"/>
      <c r="B977" s="17"/>
      <c r="C977" s="18"/>
      <c r="D977" s="18"/>
      <c r="E977" s="17"/>
      <c r="F977" s="17"/>
    </row>
    <row r="978" ht="14.25" customHeight="1">
      <c r="A978" s="17"/>
      <c r="B978" s="17"/>
      <c r="C978" s="18"/>
      <c r="D978" s="18"/>
      <c r="E978" s="17"/>
      <c r="F978" s="17"/>
    </row>
    <row r="979" ht="14.25" customHeight="1">
      <c r="A979" s="17"/>
      <c r="B979" s="17"/>
      <c r="C979" s="18"/>
      <c r="D979" s="18"/>
      <c r="E979" s="17"/>
      <c r="F979" s="17"/>
    </row>
    <row r="980" ht="14.25" customHeight="1">
      <c r="A980" s="17"/>
      <c r="B980" s="17"/>
      <c r="C980" s="18"/>
      <c r="D980" s="18"/>
      <c r="E980" s="17"/>
      <c r="F980" s="17"/>
    </row>
    <row r="981" ht="14.25" customHeight="1">
      <c r="A981" s="17"/>
      <c r="B981" s="17"/>
      <c r="C981" s="18"/>
      <c r="D981" s="18"/>
      <c r="E981" s="17"/>
      <c r="F981" s="17"/>
    </row>
    <row r="982" ht="14.25" customHeight="1">
      <c r="A982" s="17"/>
      <c r="B982" s="17"/>
      <c r="C982" s="18"/>
      <c r="D982" s="18"/>
      <c r="E982" s="17"/>
      <c r="F982" s="17"/>
    </row>
    <row r="983" ht="14.25" customHeight="1">
      <c r="A983" s="17"/>
      <c r="B983" s="17"/>
      <c r="C983" s="18"/>
      <c r="D983" s="18"/>
      <c r="E983" s="17"/>
      <c r="F983" s="17"/>
    </row>
    <row r="984" ht="14.25" customHeight="1">
      <c r="A984" s="17"/>
      <c r="B984" s="17"/>
      <c r="C984" s="18"/>
      <c r="D984" s="18"/>
      <c r="E984" s="17"/>
      <c r="F984" s="17"/>
    </row>
    <row r="985" ht="14.25" customHeight="1">
      <c r="A985" s="17"/>
      <c r="B985" s="17"/>
      <c r="C985" s="18"/>
      <c r="D985" s="18"/>
      <c r="E985" s="17"/>
      <c r="F985" s="17"/>
    </row>
    <row r="986" ht="14.25" customHeight="1">
      <c r="A986" s="17"/>
      <c r="B986" s="17"/>
      <c r="C986" s="18"/>
      <c r="D986" s="18"/>
      <c r="E986" s="17"/>
      <c r="F986" s="17"/>
    </row>
    <row r="987" ht="14.25" customHeight="1">
      <c r="A987" s="17"/>
      <c r="B987" s="17"/>
      <c r="C987" s="18"/>
      <c r="D987" s="18"/>
      <c r="E987" s="17"/>
      <c r="F987" s="17"/>
    </row>
    <row r="988" ht="14.25" customHeight="1">
      <c r="A988" s="17"/>
      <c r="B988" s="17"/>
      <c r="C988" s="18"/>
      <c r="D988" s="18"/>
      <c r="E988" s="17"/>
      <c r="F988" s="17"/>
    </row>
    <row r="989" ht="14.25" customHeight="1">
      <c r="A989" s="17"/>
      <c r="B989" s="17"/>
      <c r="C989" s="18"/>
      <c r="D989" s="18"/>
      <c r="E989" s="17"/>
      <c r="F989" s="17"/>
    </row>
    <row r="990" ht="14.25" customHeight="1">
      <c r="A990" s="17"/>
      <c r="B990" s="17"/>
      <c r="C990" s="18"/>
      <c r="D990" s="18"/>
      <c r="E990" s="17"/>
      <c r="F990" s="17"/>
    </row>
    <row r="991" ht="14.25" customHeight="1">
      <c r="A991" s="17"/>
      <c r="B991" s="17"/>
      <c r="C991" s="18"/>
      <c r="D991" s="18"/>
      <c r="E991" s="17"/>
      <c r="F991" s="17"/>
    </row>
    <row r="992" ht="14.25" customHeight="1">
      <c r="A992" s="17"/>
      <c r="B992" s="17"/>
      <c r="C992" s="18"/>
      <c r="D992" s="18"/>
      <c r="E992" s="17"/>
      <c r="F992" s="17"/>
    </row>
    <row r="993" ht="14.25" customHeight="1">
      <c r="A993" s="17"/>
      <c r="B993" s="17"/>
      <c r="C993" s="18"/>
      <c r="D993" s="18"/>
      <c r="E993" s="17"/>
      <c r="F993" s="17"/>
    </row>
    <row r="994" ht="14.25" customHeight="1">
      <c r="A994" s="17"/>
      <c r="B994" s="17"/>
      <c r="C994" s="18"/>
      <c r="D994" s="18"/>
      <c r="E994" s="17"/>
      <c r="F994" s="17"/>
    </row>
    <row r="995" ht="14.25" customHeight="1">
      <c r="A995" s="17"/>
      <c r="B995" s="17"/>
      <c r="C995" s="18"/>
      <c r="D995" s="18"/>
      <c r="E995" s="17"/>
      <c r="F995" s="17"/>
    </row>
    <row r="996" ht="14.25" customHeight="1">
      <c r="A996" s="17"/>
      <c r="B996" s="17"/>
      <c r="C996" s="18"/>
      <c r="D996" s="18"/>
      <c r="E996" s="17"/>
      <c r="F996" s="17"/>
    </row>
    <row r="997" ht="14.25" customHeight="1">
      <c r="A997" s="17"/>
      <c r="B997" s="17"/>
      <c r="C997" s="18"/>
      <c r="D997" s="18"/>
      <c r="E997" s="17"/>
      <c r="F997" s="17"/>
    </row>
    <row r="998" ht="14.25" customHeight="1">
      <c r="A998" s="17"/>
      <c r="B998" s="17"/>
      <c r="C998" s="18"/>
      <c r="D998" s="18"/>
      <c r="E998" s="17"/>
      <c r="F998" s="17"/>
    </row>
    <row r="999" ht="14.25" customHeight="1">
      <c r="A999" s="17"/>
      <c r="B999" s="17"/>
      <c r="C999" s="18"/>
      <c r="D999" s="18"/>
      <c r="E999" s="17"/>
      <c r="F999" s="17"/>
    </row>
    <row r="1000" ht="14.25" customHeight="1">
      <c r="A1000" s="17"/>
      <c r="B1000" s="17"/>
      <c r="C1000" s="18"/>
      <c r="D1000" s="18"/>
      <c r="E1000" s="17"/>
      <c r="F1000" s="17"/>
    </row>
  </sheetData>
  <printOptions gridLines="1"/>
  <pageMargins bottom="0.75" footer="0.0" header="0.0" left="0.25" right="0.25" top="0.75"/>
  <pageSetup paperSize="9" orientation="landscape"/>
  <headerFooter>
    <oddHeader>&amp;CKielder Targa Rally 2023&amp;RPrinted: &amp;T &amp;D</oddHeader>
    <oddFooter>&amp;LPenalties key: A - Cone B - Stop astride C - False start D - Code board E - Wrong test F - DNS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7.0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148.0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360.0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0.5916666666666667</v>
      </c>
      <c r="C7" s="115">
        <v>0.5937731481481482</v>
      </c>
      <c r="D7" s="88">
        <f t="shared" ref="D7:D56" si="2">C7-B7</f>
        <v>0.002106481481</v>
      </c>
      <c r="E7" s="89"/>
      <c r="F7" s="90"/>
      <c r="G7" s="90"/>
      <c r="H7" s="90"/>
      <c r="I7" s="90"/>
      <c r="J7" s="91"/>
      <c r="K7" s="92">
        <f t="shared" ref="K7:K56" si="3">D7*86400</f>
        <v>182</v>
      </c>
      <c r="L7" s="93">
        <f t="shared" ref="L7:L56" si="4">SUMPRODUCT(E7:H7,E$6:H$6)</f>
        <v>0</v>
      </c>
      <c r="M7" s="94">
        <f t="shared" ref="M7:M56" si="5">MAX(MIN(K7+L7,$D$3),$D$2)</f>
        <v>182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182</v>
      </c>
      <c r="P7" s="95">
        <f t="shared" ref="P7:P56" si="8">O7/86400</f>
        <v>0.002106481481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148</v>
      </c>
      <c r="N8" s="93">
        <f t="shared" si="6"/>
        <v>720</v>
      </c>
      <c r="O8" s="93">
        <f t="shared" si="7"/>
        <v>720</v>
      </c>
      <c r="P8" s="95">
        <f t="shared" si="8"/>
        <v>0.008333333333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0.5923611111111111</v>
      </c>
      <c r="C9" s="115">
        <v>0.5944444444444444</v>
      </c>
      <c r="D9" s="88">
        <f t="shared" si="2"/>
        <v>0.002083333333</v>
      </c>
      <c r="E9" s="98"/>
      <c r="F9" s="99"/>
      <c r="G9" s="99"/>
      <c r="H9" s="99"/>
      <c r="I9" s="99"/>
      <c r="J9" s="100"/>
      <c r="K9" s="92">
        <f t="shared" si="3"/>
        <v>180</v>
      </c>
      <c r="L9" s="93">
        <f t="shared" si="4"/>
        <v>0</v>
      </c>
      <c r="M9" s="94">
        <f t="shared" si="5"/>
        <v>180</v>
      </c>
      <c r="N9" s="93">
        <f t="shared" si="6"/>
        <v>0</v>
      </c>
      <c r="O9" s="52">
        <f t="shared" si="7"/>
        <v>180</v>
      </c>
      <c r="P9" s="95">
        <f t="shared" si="8"/>
        <v>0.002083333333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0.5930555555555556</v>
      </c>
      <c r="C10" s="115">
        <v>0.5952314814814815</v>
      </c>
      <c r="D10" s="88">
        <f t="shared" si="2"/>
        <v>0.002175925926</v>
      </c>
      <c r="E10" s="98"/>
      <c r="F10" s="99"/>
      <c r="G10" s="99"/>
      <c r="H10" s="99"/>
      <c r="I10" s="99"/>
      <c r="J10" s="100"/>
      <c r="K10" s="92">
        <f t="shared" si="3"/>
        <v>188</v>
      </c>
      <c r="L10" s="93">
        <f t="shared" si="4"/>
        <v>0</v>
      </c>
      <c r="M10" s="94">
        <f t="shared" si="5"/>
        <v>188</v>
      </c>
      <c r="N10" s="93">
        <f t="shared" si="6"/>
        <v>0</v>
      </c>
      <c r="O10" s="52">
        <f t="shared" si="7"/>
        <v>188</v>
      </c>
      <c r="P10" s="95">
        <f t="shared" si="8"/>
        <v>0.002175925926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0.59375</v>
      </c>
      <c r="C11" s="115">
        <v>0.5959027777777778</v>
      </c>
      <c r="D11" s="88">
        <f t="shared" si="2"/>
        <v>0.002152777778</v>
      </c>
      <c r="E11" s="98"/>
      <c r="F11" s="99"/>
      <c r="G11" s="99"/>
      <c r="H11" s="99"/>
      <c r="I11" s="99"/>
      <c r="J11" s="100"/>
      <c r="K11" s="92">
        <f t="shared" si="3"/>
        <v>186</v>
      </c>
      <c r="L11" s="93">
        <f t="shared" si="4"/>
        <v>0</v>
      </c>
      <c r="M11" s="94">
        <f t="shared" si="5"/>
        <v>186</v>
      </c>
      <c r="N11" s="93">
        <f t="shared" si="6"/>
        <v>0</v>
      </c>
      <c r="O11" s="52">
        <f t="shared" si="7"/>
        <v>186</v>
      </c>
      <c r="P11" s="95">
        <f t="shared" si="8"/>
        <v>0.002152777778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0.5944444444444444</v>
      </c>
      <c r="C12" s="115">
        <v>0.5965393518518518</v>
      </c>
      <c r="D12" s="88">
        <f t="shared" si="2"/>
        <v>0.002094907407</v>
      </c>
      <c r="E12" s="98"/>
      <c r="F12" s="99"/>
      <c r="G12" s="99"/>
      <c r="H12" s="99"/>
      <c r="I12" s="99"/>
      <c r="J12" s="100"/>
      <c r="K12" s="92">
        <f t="shared" si="3"/>
        <v>181</v>
      </c>
      <c r="L12" s="93">
        <f t="shared" si="4"/>
        <v>0</v>
      </c>
      <c r="M12" s="94">
        <f t="shared" si="5"/>
        <v>181</v>
      </c>
      <c r="N12" s="93">
        <f t="shared" si="6"/>
        <v>0</v>
      </c>
      <c r="O12" s="52">
        <f t="shared" si="7"/>
        <v>181</v>
      </c>
      <c r="P12" s="95">
        <f t="shared" si="8"/>
        <v>0.002094907407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0.5951388888888889</v>
      </c>
      <c r="C13" s="115">
        <v>0.5972916666666667</v>
      </c>
      <c r="D13" s="88">
        <f t="shared" si="2"/>
        <v>0.002152777778</v>
      </c>
      <c r="E13" s="98"/>
      <c r="F13" s="99"/>
      <c r="G13" s="99"/>
      <c r="H13" s="123">
        <v>1.0</v>
      </c>
      <c r="I13" s="99"/>
      <c r="J13" s="100"/>
      <c r="K13" s="92">
        <f t="shared" si="3"/>
        <v>186</v>
      </c>
      <c r="L13" s="93">
        <f t="shared" si="4"/>
        <v>60</v>
      </c>
      <c r="M13" s="94">
        <f t="shared" si="5"/>
        <v>246</v>
      </c>
      <c r="N13" s="93">
        <f t="shared" si="6"/>
        <v>0</v>
      </c>
      <c r="O13" s="52">
        <f t="shared" si="7"/>
        <v>246</v>
      </c>
      <c r="P13" s="95">
        <f t="shared" si="8"/>
        <v>0.002847222222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>D</v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>D</v>
      </c>
      <c r="AA13" s="93"/>
    </row>
    <row r="14" ht="14.25" customHeight="1">
      <c r="A14" s="50">
        <v>8.0</v>
      </c>
      <c r="B14" s="114">
        <v>0.5958333333333333</v>
      </c>
      <c r="C14" s="115">
        <v>0.5979861111111111</v>
      </c>
      <c r="D14" s="88">
        <f t="shared" si="2"/>
        <v>0.002152777778</v>
      </c>
      <c r="E14" s="98"/>
      <c r="F14" s="99"/>
      <c r="G14" s="99"/>
      <c r="H14" s="99"/>
      <c r="I14" s="99"/>
      <c r="J14" s="100"/>
      <c r="K14" s="92">
        <f t="shared" si="3"/>
        <v>186</v>
      </c>
      <c r="L14" s="93">
        <f t="shared" si="4"/>
        <v>0</v>
      </c>
      <c r="M14" s="94">
        <f t="shared" si="5"/>
        <v>186</v>
      </c>
      <c r="N14" s="93">
        <f t="shared" si="6"/>
        <v>0</v>
      </c>
      <c r="O14" s="52">
        <f t="shared" si="7"/>
        <v>186</v>
      </c>
      <c r="P14" s="95">
        <f t="shared" si="8"/>
        <v>0.002152777778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0.5965277777777778</v>
      </c>
      <c r="C15" s="115">
        <v>0.5986805555555555</v>
      </c>
      <c r="D15" s="88">
        <f t="shared" si="2"/>
        <v>0.002152777778</v>
      </c>
      <c r="E15" s="98"/>
      <c r="F15" s="99"/>
      <c r="G15" s="99"/>
      <c r="H15" s="99"/>
      <c r="I15" s="99"/>
      <c r="J15" s="100"/>
      <c r="K15" s="92">
        <f t="shared" si="3"/>
        <v>186</v>
      </c>
      <c r="L15" s="93">
        <f t="shared" si="4"/>
        <v>0</v>
      </c>
      <c r="M15" s="94">
        <f t="shared" si="5"/>
        <v>186</v>
      </c>
      <c r="N15" s="93">
        <f t="shared" si="6"/>
        <v>0</v>
      </c>
      <c r="O15" s="52">
        <f t="shared" si="7"/>
        <v>186</v>
      </c>
      <c r="P15" s="95">
        <f t="shared" si="8"/>
        <v>0.002152777778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0.5986111111111111</v>
      </c>
      <c r="C16" s="115">
        <v>0.6008449074074074</v>
      </c>
      <c r="D16" s="88">
        <f t="shared" si="2"/>
        <v>0.002233796296</v>
      </c>
      <c r="E16" s="98"/>
      <c r="F16" s="99"/>
      <c r="G16" s="99"/>
      <c r="H16" s="99"/>
      <c r="I16" s="99"/>
      <c r="J16" s="100"/>
      <c r="K16" s="92">
        <f t="shared" si="3"/>
        <v>193</v>
      </c>
      <c r="L16" s="93">
        <f t="shared" si="4"/>
        <v>0</v>
      </c>
      <c r="M16" s="94">
        <f t="shared" si="5"/>
        <v>193</v>
      </c>
      <c r="N16" s="93">
        <f t="shared" si="6"/>
        <v>0</v>
      </c>
      <c r="O16" s="52">
        <f t="shared" si="7"/>
        <v>193</v>
      </c>
      <c r="P16" s="95">
        <f t="shared" si="8"/>
        <v>0.002233796296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0.5972222222222222</v>
      </c>
      <c r="C17" s="115">
        <v>0.5992708333333333</v>
      </c>
      <c r="D17" s="88">
        <f t="shared" si="2"/>
        <v>0.002048611111</v>
      </c>
      <c r="E17" s="98"/>
      <c r="F17" s="99"/>
      <c r="G17" s="99"/>
      <c r="H17" s="99"/>
      <c r="I17" s="99"/>
      <c r="J17" s="100"/>
      <c r="K17" s="92">
        <f t="shared" si="3"/>
        <v>177</v>
      </c>
      <c r="L17" s="93">
        <f t="shared" si="4"/>
        <v>0</v>
      </c>
      <c r="M17" s="94">
        <f t="shared" si="5"/>
        <v>177</v>
      </c>
      <c r="N17" s="93">
        <f t="shared" si="6"/>
        <v>0</v>
      </c>
      <c r="O17" s="52">
        <f t="shared" si="7"/>
        <v>177</v>
      </c>
      <c r="P17" s="95">
        <f t="shared" si="8"/>
        <v>0.002048611111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0.5979166666666667</v>
      </c>
      <c r="C18" s="115">
        <v>0.6000925925925926</v>
      </c>
      <c r="D18" s="88">
        <f t="shared" si="2"/>
        <v>0.002175925926</v>
      </c>
      <c r="E18" s="98"/>
      <c r="F18" s="99"/>
      <c r="G18" s="99"/>
      <c r="H18" s="99"/>
      <c r="I18" s="99"/>
      <c r="J18" s="100"/>
      <c r="K18" s="92">
        <f t="shared" si="3"/>
        <v>188</v>
      </c>
      <c r="L18" s="93">
        <f t="shared" si="4"/>
        <v>0</v>
      </c>
      <c r="M18" s="94">
        <f t="shared" si="5"/>
        <v>188</v>
      </c>
      <c r="N18" s="93">
        <f t="shared" si="6"/>
        <v>0</v>
      </c>
      <c r="O18" s="52">
        <f t="shared" si="7"/>
        <v>188</v>
      </c>
      <c r="P18" s="95">
        <f t="shared" si="8"/>
        <v>0.002175925926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2">
        <v>1.0</v>
      </c>
      <c r="K19" s="92">
        <f t="shared" si="3"/>
        <v>0</v>
      </c>
      <c r="L19" s="93">
        <f t="shared" si="4"/>
        <v>0</v>
      </c>
      <c r="M19" s="94">
        <f t="shared" si="5"/>
        <v>148</v>
      </c>
      <c r="N19" s="93">
        <f t="shared" si="6"/>
        <v>720</v>
      </c>
      <c r="O19" s="93">
        <f t="shared" si="7"/>
        <v>720</v>
      </c>
      <c r="P19" s="95">
        <f t="shared" si="8"/>
        <v>0.008333333333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4">
        <v>0.5993055555555555</v>
      </c>
      <c r="C20" s="115">
        <v>0.6015277777777778</v>
      </c>
      <c r="D20" s="88">
        <f t="shared" si="2"/>
        <v>0.002222222222</v>
      </c>
      <c r="E20" s="98"/>
      <c r="F20" s="99"/>
      <c r="G20" s="99"/>
      <c r="H20" s="123">
        <v>1.0</v>
      </c>
      <c r="I20" s="99"/>
      <c r="J20" s="100"/>
      <c r="K20" s="92">
        <f t="shared" si="3"/>
        <v>192</v>
      </c>
      <c r="L20" s="93">
        <f t="shared" si="4"/>
        <v>60</v>
      </c>
      <c r="M20" s="94">
        <f t="shared" si="5"/>
        <v>252</v>
      </c>
      <c r="N20" s="93">
        <f t="shared" si="6"/>
        <v>0</v>
      </c>
      <c r="O20" s="52">
        <f t="shared" si="7"/>
        <v>252</v>
      </c>
      <c r="P20" s="95">
        <f t="shared" si="8"/>
        <v>0.002916666667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>D</v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>D</v>
      </c>
      <c r="AA20" s="93"/>
    </row>
    <row r="21" ht="14.25" customHeight="1">
      <c r="A21" s="50">
        <v>15.0</v>
      </c>
      <c r="B21" s="114">
        <v>0.6</v>
      </c>
      <c r="C21" s="115">
        <v>0.6022453703703704</v>
      </c>
      <c r="D21" s="88">
        <f t="shared" si="2"/>
        <v>0.00224537037</v>
      </c>
      <c r="E21" s="98"/>
      <c r="F21" s="99"/>
      <c r="G21" s="99"/>
      <c r="H21" s="99"/>
      <c r="I21" s="99"/>
      <c r="J21" s="100"/>
      <c r="K21" s="92">
        <f t="shared" si="3"/>
        <v>194</v>
      </c>
      <c r="L21" s="93">
        <f t="shared" si="4"/>
        <v>0</v>
      </c>
      <c r="M21" s="94">
        <f t="shared" si="5"/>
        <v>194</v>
      </c>
      <c r="N21" s="93">
        <f t="shared" si="6"/>
        <v>0</v>
      </c>
      <c r="O21" s="52">
        <f t="shared" si="7"/>
        <v>194</v>
      </c>
      <c r="P21" s="95">
        <f t="shared" si="8"/>
        <v>0.00224537037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0.6006944444444444</v>
      </c>
      <c r="C22" s="119">
        <v>0.6029398148148148</v>
      </c>
      <c r="D22" s="88">
        <f t="shared" si="2"/>
        <v>0.00224537037</v>
      </c>
      <c r="E22" s="98"/>
      <c r="F22" s="99"/>
      <c r="G22" s="99"/>
      <c r="H22" s="99"/>
      <c r="I22" s="99"/>
      <c r="J22" s="100"/>
      <c r="K22" s="92">
        <f t="shared" si="3"/>
        <v>194</v>
      </c>
      <c r="L22" s="93">
        <f t="shared" si="4"/>
        <v>0</v>
      </c>
      <c r="M22" s="94">
        <f t="shared" si="5"/>
        <v>194</v>
      </c>
      <c r="N22" s="93">
        <f t="shared" si="6"/>
        <v>0</v>
      </c>
      <c r="O22" s="52">
        <f t="shared" si="7"/>
        <v>194</v>
      </c>
      <c r="P22" s="95">
        <f t="shared" si="8"/>
        <v>0.00224537037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0.6013888888888889</v>
      </c>
      <c r="C23" s="119">
        <v>0.6034722222222222</v>
      </c>
      <c r="D23" s="88">
        <f t="shared" si="2"/>
        <v>0.002083333333</v>
      </c>
      <c r="E23" s="98"/>
      <c r="F23" s="99"/>
      <c r="G23" s="99"/>
      <c r="H23" s="99"/>
      <c r="I23" s="99"/>
      <c r="J23" s="100"/>
      <c r="K23" s="92">
        <f t="shared" si="3"/>
        <v>180</v>
      </c>
      <c r="L23" s="93">
        <f t="shared" si="4"/>
        <v>0</v>
      </c>
      <c r="M23" s="94">
        <f t="shared" si="5"/>
        <v>180</v>
      </c>
      <c r="N23" s="93">
        <f t="shared" si="6"/>
        <v>0</v>
      </c>
      <c r="O23" s="52">
        <f t="shared" si="7"/>
        <v>180</v>
      </c>
      <c r="P23" s="95">
        <f t="shared" si="8"/>
        <v>0.002083333333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148</v>
      </c>
      <c r="N24" s="93">
        <f t="shared" si="6"/>
        <v>720</v>
      </c>
      <c r="O24" s="93">
        <f t="shared" si="7"/>
        <v>720</v>
      </c>
      <c r="P24" s="95">
        <f t="shared" si="8"/>
        <v>0.008333333333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0.6020833333333333</v>
      </c>
      <c r="C25" s="119">
        <v>0.6043518518518518</v>
      </c>
      <c r="D25" s="88">
        <f t="shared" si="2"/>
        <v>0.002268518519</v>
      </c>
      <c r="E25" s="98"/>
      <c r="F25" s="99"/>
      <c r="G25" s="99"/>
      <c r="H25" s="99"/>
      <c r="I25" s="99"/>
      <c r="J25" s="100"/>
      <c r="K25" s="92">
        <f t="shared" si="3"/>
        <v>196</v>
      </c>
      <c r="L25" s="93">
        <f t="shared" si="4"/>
        <v>0</v>
      </c>
      <c r="M25" s="94">
        <f t="shared" si="5"/>
        <v>196</v>
      </c>
      <c r="N25" s="93">
        <f t="shared" si="6"/>
        <v>0</v>
      </c>
      <c r="O25" s="52">
        <f t="shared" si="7"/>
        <v>196</v>
      </c>
      <c r="P25" s="95">
        <f t="shared" si="8"/>
        <v>0.002268518519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0.6027777777777777</v>
      </c>
      <c r="C26" s="119">
        <v>0.6050578703703704</v>
      </c>
      <c r="D26" s="88">
        <f t="shared" si="2"/>
        <v>0.002280092593</v>
      </c>
      <c r="E26" s="102"/>
      <c r="F26" s="103"/>
      <c r="G26" s="103"/>
      <c r="H26" s="103"/>
      <c r="I26" s="103"/>
      <c r="J26" s="104"/>
      <c r="K26" s="92">
        <f t="shared" si="3"/>
        <v>197</v>
      </c>
      <c r="L26" s="93">
        <f t="shared" si="4"/>
        <v>0</v>
      </c>
      <c r="M26" s="94">
        <f t="shared" si="5"/>
        <v>197</v>
      </c>
      <c r="N26" s="93">
        <f t="shared" si="6"/>
        <v>0</v>
      </c>
      <c r="O26" s="52">
        <f t="shared" si="7"/>
        <v>197</v>
      </c>
      <c r="P26" s="95">
        <f t="shared" si="8"/>
        <v>0.002280092593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0.6034722222222222</v>
      </c>
      <c r="C27" s="119">
        <v>0.6058564814814815</v>
      </c>
      <c r="D27" s="88">
        <f t="shared" si="2"/>
        <v>0.002384259259</v>
      </c>
      <c r="E27" s="98"/>
      <c r="F27" s="99"/>
      <c r="G27" s="99"/>
      <c r="H27" s="99"/>
      <c r="I27" s="99"/>
      <c r="J27" s="100"/>
      <c r="K27" s="92">
        <f t="shared" si="3"/>
        <v>206</v>
      </c>
      <c r="L27" s="93">
        <f t="shared" si="4"/>
        <v>0</v>
      </c>
      <c r="M27" s="94">
        <f t="shared" si="5"/>
        <v>206</v>
      </c>
      <c r="N27" s="93">
        <f t="shared" si="6"/>
        <v>0</v>
      </c>
      <c r="O27" s="52">
        <f t="shared" si="7"/>
        <v>206</v>
      </c>
      <c r="P27" s="95">
        <f t="shared" si="8"/>
        <v>0.002384259259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0.6048611111111111</v>
      </c>
      <c r="C28" s="119">
        <v>0.6069791666666666</v>
      </c>
      <c r="D28" s="88">
        <f t="shared" si="2"/>
        <v>0.002118055556</v>
      </c>
      <c r="E28" s="98"/>
      <c r="F28" s="99"/>
      <c r="G28" s="99"/>
      <c r="H28" s="99"/>
      <c r="I28" s="99"/>
      <c r="J28" s="100"/>
      <c r="K28" s="92">
        <f t="shared" si="3"/>
        <v>183</v>
      </c>
      <c r="L28" s="93">
        <f t="shared" si="4"/>
        <v>0</v>
      </c>
      <c r="M28" s="94">
        <f t="shared" si="5"/>
        <v>183</v>
      </c>
      <c r="N28" s="93">
        <f t="shared" si="6"/>
        <v>0</v>
      </c>
      <c r="O28" s="52">
        <f t="shared" si="7"/>
        <v>183</v>
      </c>
      <c r="P28" s="95">
        <f t="shared" si="8"/>
        <v>0.002118055556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148</v>
      </c>
      <c r="N29" s="93">
        <f t="shared" si="6"/>
        <v>720</v>
      </c>
      <c r="O29" s="93">
        <f t="shared" si="7"/>
        <v>720</v>
      </c>
      <c r="P29" s="95">
        <f t="shared" si="8"/>
        <v>0.008333333333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0.6055555555555555</v>
      </c>
      <c r="C30" s="119">
        <v>0.6078125</v>
      </c>
      <c r="D30" s="88">
        <f t="shared" si="2"/>
        <v>0.002256944444</v>
      </c>
      <c r="E30" s="98"/>
      <c r="F30" s="99"/>
      <c r="G30" s="99"/>
      <c r="H30" s="99"/>
      <c r="I30" s="99"/>
      <c r="J30" s="100"/>
      <c r="K30" s="92">
        <f t="shared" si="3"/>
        <v>195</v>
      </c>
      <c r="L30" s="93">
        <f t="shared" si="4"/>
        <v>0</v>
      </c>
      <c r="M30" s="94">
        <f t="shared" si="5"/>
        <v>195</v>
      </c>
      <c r="N30" s="93">
        <f t="shared" si="6"/>
        <v>0</v>
      </c>
      <c r="O30" s="52">
        <f t="shared" si="7"/>
        <v>195</v>
      </c>
      <c r="P30" s="95">
        <f t="shared" si="8"/>
        <v>0.002256944444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148</v>
      </c>
      <c r="N31" s="93">
        <f t="shared" si="6"/>
        <v>720</v>
      </c>
      <c r="O31" s="93">
        <f t="shared" si="7"/>
        <v>720</v>
      </c>
      <c r="P31" s="95">
        <f t="shared" si="8"/>
        <v>0.008333333333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0.60625</v>
      </c>
      <c r="C32" s="119">
        <v>0.6084375</v>
      </c>
      <c r="D32" s="88">
        <f t="shared" si="2"/>
        <v>0.0021875</v>
      </c>
      <c r="E32" s="98"/>
      <c r="F32" s="99"/>
      <c r="G32" s="99"/>
      <c r="H32" s="99"/>
      <c r="I32" s="99"/>
      <c r="J32" s="100"/>
      <c r="K32" s="92">
        <f t="shared" si="3"/>
        <v>189</v>
      </c>
      <c r="L32" s="93">
        <f t="shared" si="4"/>
        <v>0</v>
      </c>
      <c r="M32" s="94">
        <f t="shared" si="5"/>
        <v>189</v>
      </c>
      <c r="N32" s="93">
        <f t="shared" si="6"/>
        <v>0</v>
      </c>
      <c r="O32" s="52">
        <f t="shared" si="7"/>
        <v>189</v>
      </c>
      <c r="P32" s="95">
        <f t="shared" si="8"/>
        <v>0.0021875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0.6111111111111112</v>
      </c>
      <c r="C33" s="119">
        <v>0.6132523148148148</v>
      </c>
      <c r="D33" s="88">
        <f t="shared" si="2"/>
        <v>0.002141203704</v>
      </c>
      <c r="E33" s="120"/>
      <c r="F33" s="99"/>
      <c r="G33" s="99"/>
      <c r="H33" s="99"/>
      <c r="I33" s="99"/>
      <c r="J33" s="100"/>
      <c r="K33" s="92">
        <f t="shared" si="3"/>
        <v>185</v>
      </c>
      <c r="L33" s="93">
        <f t="shared" si="4"/>
        <v>0</v>
      </c>
      <c r="M33" s="94">
        <f t="shared" si="5"/>
        <v>185</v>
      </c>
      <c r="N33" s="93">
        <f t="shared" si="6"/>
        <v>0</v>
      </c>
      <c r="O33" s="52">
        <f t="shared" si="7"/>
        <v>185</v>
      </c>
      <c r="P33" s="95">
        <f t="shared" si="8"/>
        <v>0.002141203704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0.6069444444444444</v>
      </c>
      <c r="C34" s="119">
        <v>0.6093402777777778</v>
      </c>
      <c r="D34" s="88">
        <f t="shared" si="2"/>
        <v>0.002395833333</v>
      </c>
      <c r="E34" s="98"/>
      <c r="F34" s="99"/>
      <c r="G34" s="99"/>
      <c r="H34" s="99"/>
      <c r="I34" s="99"/>
      <c r="J34" s="100"/>
      <c r="K34" s="92">
        <f t="shared" si="3"/>
        <v>207</v>
      </c>
      <c r="L34" s="93">
        <f t="shared" si="4"/>
        <v>0</v>
      </c>
      <c r="M34" s="94">
        <f t="shared" si="5"/>
        <v>207</v>
      </c>
      <c r="N34" s="93">
        <f t="shared" si="6"/>
        <v>0</v>
      </c>
      <c r="O34" s="52">
        <f t="shared" si="7"/>
        <v>207</v>
      </c>
      <c r="P34" s="95">
        <f t="shared" si="8"/>
        <v>0.002395833333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0.6076388888888888</v>
      </c>
      <c r="C35" s="119">
        <v>0.609837962962963</v>
      </c>
      <c r="D35" s="88">
        <f t="shared" si="2"/>
        <v>0.002199074074</v>
      </c>
      <c r="E35" s="120"/>
      <c r="F35" s="99"/>
      <c r="G35" s="99"/>
      <c r="H35" s="99"/>
      <c r="I35" s="99"/>
      <c r="J35" s="100"/>
      <c r="K35" s="92">
        <f t="shared" si="3"/>
        <v>190</v>
      </c>
      <c r="L35" s="93">
        <f t="shared" si="4"/>
        <v>0</v>
      </c>
      <c r="M35" s="94">
        <f t="shared" si="5"/>
        <v>190</v>
      </c>
      <c r="N35" s="93">
        <f t="shared" si="6"/>
        <v>0</v>
      </c>
      <c r="O35" s="52">
        <f t="shared" si="7"/>
        <v>190</v>
      </c>
      <c r="P35" s="95">
        <f t="shared" si="8"/>
        <v>0.002199074074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118">
        <v>0.6083333333333333</v>
      </c>
      <c r="C36" s="119">
        <v>0.6106365740740741</v>
      </c>
      <c r="D36" s="88">
        <f t="shared" si="2"/>
        <v>0.002303240741</v>
      </c>
      <c r="E36" s="98"/>
      <c r="F36" s="99"/>
      <c r="G36" s="99"/>
      <c r="H36" s="99"/>
      <c r="I36" s="99"/>
      <c r="J36" s="100"/>
      <c r="K36" s="92">
        <f t="shared" si="3"/>
        <v>199</v>
      </c>
      <c r="L36" s="93">
        <f t="shared" si="4"/>
        <v>0</v>
      </c>
      <c r="M36" s="94">
        <f t="shared" si="5"/>
        <v>199</v>
      </c>
      <c r="N36" s="93">
        <f t="shared" si="6"/>
        <v>0</v>
      </c>
      <c r="O36" s="52">
        <f t="shared" si="7"/>
        <v>199</v>
      </c>
      <c r="P36" s="95">
        <f t="shared" si="8"/>
        <v>0.002303240741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0.6090277777777777</v>
      </c>
      <c r="C37" s="119">
        <v>0.6114467592592593</v>
      </c>
      <c r="D37" s="88">
        <f t="shared" si="2"/>
        <v>0.002418981481</v>
      </c>
      <c r="E37" s="98"/>
      <c r="F37" s="99"/>
      <c r="G37" s="99"/>
      <c r="H37" s="99"/>
      <c r="I37" s="99"/>
      <c r="J37" s="100"/>
      <c r="K37" s="92">
        <f t="shared" si="3"/>
        <v>209</v>
      </c>
      <c r="L37" s="93">
        <f t="shared" si="4"/>
        <v>0</v>
      </c>
      <c r="M37" s="94">
        <f t="shared" si="5"/>
        <v>209</v>
      </c>
      <c r="N37" s="93">
        <f t="shared" si="6"/>
        <v>0</v>
      </c>
      <c r="O37" s="52">
        <f t="shared" si="7"/>
        <v>209</v>
      </c>
      <c r="P37" s="95">
        <f t="shared" si="8"/>
        <v>0.002418981481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18">
        <v>0.6097222222222223</v>
      </c>
      <c r="C38" s="119">
        <v>0.6121643518518518</v>
      </c>
      <c r="D38" s="88">
        <f t="shared" si="2"/>
        <v>0.00244212963</v>
      </c>
      <c r="E38" s="98"/>
      <c r="F38" s="99"/>
      <c r="G38" s="99"/>
      <c r="H38" s="99"/>
      <c r="I38" s="99"/>
      <c r="J38" s="100"/>
      <c r="K38" s="92">
        <f t="shared" si="3"/>
        <v>211</v>
      </c>
      <c r="L38" s="93">
        <f t="shared" si="4"/>
        <v>0</v>
      </c>
      <c r="M38" s="94">
        <f t="shared" si="5"/>
        <v>211</v>
      </c>
      <c r="N38" s="93">
        <f t="shared" si="6"/>
        <v>0</v>
      </c>
      <c r="O38" s="52">
        <f t="shared" si="7"/>
        <v>211</v>
      </c>
      <c r="P38" s="95">
        <f t="shared" si="8"/>
        <v>0.00244212963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0.6104166666666667</v>
      </c>
      <c r="C39" s="119">
        <v>0.6128009259259259</v>
      </c>
      <c r="D39" s="88">
        <f t="shared" si="2"/>
        <v>0.002384259259</v>
      </c>
      <c r="E39" s="98"/>
      <c r="F39" s="99"/>
      <c r="G39" s="99"/>
      <c r="H39" s="99"/>
      <c r="I39" s="99"/>
      <c r="J39" s="100"/>
      <c r="K39" s="92">
        <f t="shared" si="3"/>
        <v>206</v>
      </c>
      <c r="L39" s="93">
        <f t="shared" si="4"/>
        <v>0</v>
      </c>
      <c r="M39" s="94">
        <f t="shared" si="5"/>
        <v>206</v>
      </c>
      <c r="N39" s="93">
        <f t="shared" si="6"/>
        <v>0</v>
      </c>
      <c r="O39" s="52">
        <f t="shared" si="7"/>
        <v>206</v>
      </c>
      <c r="P39" s="95">
        <f t="shared" si="8"/>
        <v>0.002384259259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0.6118055555555556</v>
      </c>
      <c r="C40" s="119">
        <v>0.6140277777777777</v>
      </c>
      <c r="D40" s="88">
        <f t="shared" si="2"/>
        <v>0.002222222222</v>
      </c>
      <c r="E40" s="98"/>
      <c r="F40" s="99"/>
      <c r="G40" s="99"/>
      <c r="H40" s="99"/>
      <c r="I40" s="99"/>
      <c r="J40" s="100"/>
      <c r="K40" s="92">
        <f t="shared" si="3"/>
        <v>192</v>
      </c>
      <c r="L40" s="93">
        <f t="shared" si="4"/>
        <v>0</v>
      </c>
      <c r="M40" s="94">
        <f t="shared" si="5"/>
        <v>192</v>
      </c>
      <c r="N40" s="93">
        <f t="shared" si="6"/>
        <v>0</v>
      </c>
      <c r="O40" s="52">
        <f t="shared" si="7"/>
        <v>192</v>
      </c>
      <c r="P40" s="95">
        <f t="shared" si="8"/>
        <v>0.002222222222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118">
        <v>0.6125</v>
      </c>
      <c r="C41" s="119">
        <v>0.6148842592592593</v>
      </c>
      <c r="D41" s="88">
        <f t="shared" si="2"/>
        <v>0.002384259259</v>
      </c>
      <c r="E41" s="98"/>
      <c r="F41" s="99"/>
      <c r="G41" s="99"/>
      <c r="H41" s="99"/>
      <c r="I41" s="99"/>
      <c r="J41" s="100"/>
      <c r="K41" s="92">
        <f t="shared" si="3"/>
        <v>206</v>
      </c>
      <c r="L41" s="93">
        <f t="shared" si="4"/>
        <v>0</v>
      </c>
      <c r="M41" s="94">
        <f t="shared" si="5"/>
        <v>206</v>
      </c>
      <c r="N41" s="93">
        <f t="shared" si="6"/>
        <v>0</v>
      </c>
      <c r="O41" s="52">
        <f t="shared" si="7"/>
        <v>206</v>
      </c>
      <c r="P41" s="95">
        <f t="shared" si="8"/>
        <v>0.002384259259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0.6131944444444445</v>
      </c>
      <c r="C42" s="119">
        <v>0.6156481481481482</v>
      </c>
      <c r="D42" s="88">
        <f t="shared" si="2"/>
        <v>0.002453703704</v>
      </c>
      <c r="E42" s="120"/>
      <c r="F42" s="99"/>
      <c r="G42" s="99"/>
      <c r="H42" s="123">
        <v>1.0</v>
      </c>
      <c r="I42" s="99"/>
      <c r="J42" s="100"/>
      <c r="K42" s="92">
        <f t="shared" si="3"/>
        <v>212</v>
      </c>
      <c r="L42" s="93">
        <f t="shared" si="4"/>
        <v>60</v>
      </c>
      <c r="M42" s="94">
        <f t="shared" si="5"/>
        <v>272</v>
      </c>
      <c r="N42" s="93">
        <f t="shared" si="6"/>
        <v>0</v>
      </c>
      <c r="O42" s="52">
        <f t="shared" si="7"/>
        <v>272</v>
      </c>
      <c r="P42" s="95">
        <f t="shared" si="8"/>
        <v>0.003148148148</v>
      </c>
      <c r="Q42" s="50">
        <f t="shared" si="9"/>
        <v>36</v>
      </c>
      <c r="R42" s="93" t="str">
        <f t="shared" ref="R42:W42" si="45">REPT(R$4,E42)</f>
        <v/>
      </c>
      <c r="S42" s="93" t="str">
        <f t="shared" si="45"/>
        <v/>
      </c>
      <c r="T42" s="93" t="str">
        <f t="shared" si="45"/>
        <v/>
      </c>
      <c r="U42" s="93" t="str">
        <f t="shared" si="45"/>
        <v>D</v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D</v>
      </c>
      <c r="AA42" s="93"/>
    </row>
    <row r="43" ht="14.25" customHeight="1">
      <c r="A43" s="50">
        <v>37.0</v>
      </c>
      <c r="B43" s="118">
        <v>0.6138888888888889</v>
      </c>
      <c r="C43" s="119">
        <v>0.6162615740740741</v>
      </c>
      <c r="D43" s="88">
        <f t="shared" si="2"/>
        <v>0.002372685185</v>
      </c>
      <c r="E43" s="98"/>
      <c r="F43" s="99"/>
      <c r="G43" s="99"/>
      <c r="H43" s="99"/>
      <c r="I43" s="99"/>
      <c r="J43" s="100"/>
      <c r="K43" s="92">
        <f t="shared" si="3"/>
        <v>205</v>
      </c>
      <c r="L43" s="93">
        <f t="shared" si="4"/>
        <v>0</v>
      </c>
      <c r="M43" s="94">
        <f t="shared" si="5"/>
        <v>205</v>
      </c>
      <c r="N43" s="93">
        <f t="shared" si="6"/>
        <v>0</v>
      </c>
      <c r="O43" s="52">
        <f t="shared" si="7"/>
        <v>205</v>
      </c>
      <c r="P43" s="95">
        <f t="shared" si="8"/>
        <v>0.002372685185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0.6145833333333334</v>
      </c>
      <c r="C44" s="119">
        <v>0.6171875</v>
      </c>
      <c r="D44" s="88">
        <f t="shared" si="2"/>
        <v>0.002604166667</v>
      </c>
      <c r="E44" s="98"/>
      <c r="F44" s="99"/>
      <c r="G44" s="99"/>
      <c r="H44" s="99"/>
      <c r="I44" s="99"/>
      <c r="J44" s="100"/>
      <c r="K44" s="92">
        <f t="shared" si="3"/>
        <v>225</v>
      </c>
      <c r="L44" s="93">
        <f t="shared" si="4"/>
        <v>0</v>
      </c>
      <c r="M44" s="94">
        <f t="shared" si="5"/>
        <v>225</v>
      </c>
      <c r="N44" s="93">
        <f t="shared" si="6"/>
        <v>0</v>
      </c>
      <c r="O44" s="52">
        <f t="shared" si="7"/>
        <v>225</v>
      </c>
      <c r="P44" s="95">
        <f t="shared" si="8"/>
        <v>0.002604166667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0.6152777777777778</v>
      </c>
      <c r="C45" s="119">
        <v>0.6176851851851852</v>
      </c>
      <c r="D45" s="88">
        <f t="shared" si="2"/>
        <v>0.002407407407</v>
      </c>
      <c r="E45" s="98"/>
      <c r="F45" s="99"/>
      <c r="G45" s="99"/>
      <c r="H45" s="99"/>
      <c r="I45" s="99"/>
      <c r="J45" s="100"/>
      <c r="K45" s="92">
        <f t="shared" si="3"/>
        <v>208</v>
      </c>
      <c r="L45" s="93">
        <f t="shared" si="4"/>
        <v>0</v>
      </c>
      <c r="M45" s="94">
        <f t="shared" si="5"/>
        <v>208</v>
      </c>
      <c r="N45" s="93">
        <f t="shared" si="6"/>
        <v>0</v>
      </c>
      <c r="O45" s="52">
        <f t="shared" si="7"/>
        <v>208</v>
      </c>
      <c r="P45" s="95">
        <f t="shared" si="8"/>
        <v>0.002407407407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148</v>
      </c>
      <c r="N46" s="93">
        <f t="shared" si="6"/>
        <v>720</v>
      </c>
      <c r="O46" s="93">
        <f t="shared" si="7"/>
        <v>720</v>
      </c>
      <c r="P46" s="95">
        <f t="shared" si="8"/>
        <v>0.008333333333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0.6159722222222223</v>
      </c>
      <c r="C47" s="119">
        <v>0.6182060185185185</v>
      </c>
      <c r="D47" s="88">
        <f t="shared" si="2"/>
        <v>0.002233796296</v>
      </c>
      <c r="E47" s="98"/>
      <c r="F47" s="99"/>
      <c r="G47" s="99"/>
      <c r="H47" s="123">
        <v>1.0</v>
      </c>
      <c r="I47" s="99"/>
      <c r="J47" s="100"/>
      <c r="K47" s="92">
        <f t="shared" si="3"/>
        <v>193</v>
      </c>
      <c r="L47" s="93">
        <f t="shared" si="4"/>
        <v>60</v>
      </c>
      <c r="M47" s="94">
        <f t="shared" si="5"/>
        <v>253</v>
      </c>
      <c r="N47" s="93">
        <f t="shared" si="6"/>
        <v>0</v>
      </c>
      <c r="O47" s="52">
        <f t="shared" si="7"/>
        <v>253</v>
      </c>
      <c r="P47" s="95">
        <f t="shared" si="8"/>
        <v>0.002928240741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>D</v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>D</v>
      </c>
      <c r="AA47" s="93"/>
    </row>
    <row r="48" ht="14.25" customHeight="1">
      <c r="A48" s="50">
        <v>42.0</v>
      </c>
      <c r="B48" s="118">
        <v>0.6180555555555556</v>
      </c>
      <c r="C48" s="119">
        <v>0.6204861111111111</v>
      </c>
      <c r="D48" s="88">
        <f t="shared" si="2"/>
        <v>0.002430555556</v>
      </c>
      <c r="E48" s="120"/>
      <c r="F48" s="99"/>
      <c r="G48" s="99"/>
      <c r="H48" s="99"/>
      <c r="I48" s="99"/>
      <c r="J48" s="100"/>
      <c r="K48" s="92">
        <f t="shared" si="3"/>
        <v>210</v>
      </c>
      <c r="L48" s="93">
        <f t="shared" si="4"/>
        <v>0</v>
      </c>
      <c r="M48" s="94">
        <f t="shared" si="5"/>
        <v>210</v>
      </c>
      <c r="N48" s="93">
        <f t="shared" si="6"/>
        <v>0</v>
      </c>
      <c r="O48" s="52">
        <f t="shared" si="7"/>
        <v>210</v>
      </c>
      <c r="P48" s="95">
        <f t="shared" si="8"/>
        <v>0.002430555556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118">
        <v>0.6166666666666667</v>
      </c>
      <c r="C49" s="119">
        <v>0.6189236111111112</v>
      </c>
      <c r="D49" s="88">
        <f t="shared" si="2"/>
        <v>0.002256944444</v>
      </c>
      <c r="E49" s="98"/>
      <c r="F49" s="99"/>
      <c r="G49" s="99"/>
      <c r="H49" s="99"/>
      <c r="I49" s="99"/>
      <c r="J49" s="100"/>
      <c r="K49" s="92">
        <f t="shared" si="3"/>
        <v>195</v>
      </c>
      <c r="L49" s="93">
        <f t="shared" si="4"/>
        <v>0</v>
      </c>
      <c r="M49" s="94">
        <f t="shared" si="5"/>
        <v>195</v>
      </c>
      <c r="N49" s="93">
        <f t="shared" si="6"/>
        <v>0</v>
      </c>
      <c r="O49" s="52">
        <f t="shared" si="7"/>
        <v>195</v>
      </c>
      <c r="P49" s="95">
        <f t="shared" si="8"/>
        <v>0.002256944444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0.6173611111111111</v>
      </c>
      <c r="C50" s="119">
        <v>0.6197800925925926</v>
      </c>
      <c r="D50" s="88">
        <f t="shared" si="2"/>
        <v>0.002418981481</v>
      </c>
      <c r="E50" s="98"/>
      <c r="F50" s="99"/>
      <c r="G50" s="99"/>
      <c r="H50" s="99"/>
      <c r="I50" s="99"/>
      <c r="J50" s="100"/>
      <c r="K50" s="92">
        <f t="shared" si="3"/>
        <v>209</v>
      </c>
      <c r="L50" s="93">
        <f t="shared" si="4"/>
        <v>0</v>
      </c>
      <c r="M50" s="94">
        <f t="shared" si="5"/>
        <v>209</v>
      </c>
      <c r="N50" s="93">
        <f t="shared" si="6"/>
        <v>0</v>
      </c>
      <c r="O50" s="52">
        <f t="shared" si="7"/>
        <v>209</v>
      </c>
      <c r="P50" s="95">
        <f t="shared" si="8"/>
        <v>0.002418981481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0.61875</v>
      </c>
      <c r="C51" s="119">
        <v>0.62125</v>
      </c>
      <c r="D51" s="88">
        <f t="shared" si="2"/>
        <v>0.0025</v>
      </c>
      <c r="E51" s="98"/>
      <c r="F51" s="99"/>
      <c r="G51" s="99"/>
      <c r="H51" s="99"/>
      <c r="I51" s="99"/>
      <c r="J51" s="100"/>
      <c r="K51" s="92">
        <f t="shared" si="3"/>
        <v>216</v>
      </c>
      <c r="L51" s="93">
        <f t="shared" si="4"/>
        <v>0</v>
      </c>
      <c r="M51" s="94">
        <f t="shared" si="5"/>
        <v>216</v>
      </c>
      <c r="N51" s="93">
        <f t="shared" si="6"/>
        <v>0</v>
      </c>
      <c r="O51" s="52">
        <f t="shared" si="7"/>
        <v>216</v>
      </c>
      <c r="P51" s="95">
        <f t="shared" si="8"/>
        <v>0.0025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148</v>
      </c>
      <c r="N52" s="93">
        <f t="shared" si="6"/>
        <v>720</v>
      </c>
      <c r="O52" s="93">
        <f t="shared" si="7"/>
        <v>720</v>
      </c>
      <c r="P52" s="95">
        <f t="shared" si="8"/>
        <v>0.008333333333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0.6194444444444445</v>
      </c>
      <c r="C53" s="119">
        <v>0.622025462962963</v>
      </c>
      <c r="D53" s="88">
        <f t="shared" si="2"/>
        <v>0.002581018519</v>
      </c>
      <c r="E53" s="98"/>
      <c r="F53" s="99"/>
      <c r="G53" s="99"/>
      <c r="H53" s="99"/>
      <c r="I53" s="99"/>
      <c r="J53" s="100"/>
      <c r="K53" s="92">
        <f t="shared" si="3"/>
        <v>223</v>
      </c>
      <c r="L53" s="93">
        <f t="shared" si="4"/>
        <v>0</v>
      </c>
      <c r="M53" s="94">
        <f t="shared" si="5"/>
        <v>223</v>
      </c>
      <c r="N53" s="93">
        <f t="shared" si="6"/>
        <v>0</v>
      </c>
      <c r="O53" s="52">
        <f t="shared" si="7"/>
        <v>223</v>
      </c>
      <c r="P53" s="95">
        <f t="shared" si="8"/>
        <v>0.002581018519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2">
        <v>1.0</v>
      </c>
      <c r="K54" s="92">
        <f t="shared" si="3"/>
        <v>0</v>
      </c>
      <c r="L54" s="93">
        <f t="shared" si="4"/>
        <v>0</v>
      </c>
      <c r="M54" s="94">
        <f t="shared" si="5"/>
        <v>148</v>
      </c>
      <c r="N54" s="93">
        <f t="shared" si="6"/>
        <v>720</v>
      </c>
      <c r="O54" s="93">
        <f t="shared" si="7"/>
        <v>720</v>
      </c>
      <c r="P54" s="95">
        <f t="shared" si="8"/>
        <v>0.008333333333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0.6201388888888889</v>
      </c>
      <c r="C55" s="119">
        <v>0.6224305555555556</v>
      </c>
      <c r="D55" s="88">
        <f t="shared" si="2"/>
        <v>0.002291666667</v>
      </c>
      <c r="E55" s="98"/>
      <c r="F55" s="99"/>
      <c r="G55" s="99"/>
      <c r="H55" s="99"/>
      <c r="I55" s="99"/>
      <c r="J55" s="100"/>
      <c r="K55" s="92">
        <f t="shared" si="3"/>
        <v>198</v>
      </c>
      <c r="L55" s="93">
        <f t="shared" si="4"/>
        <v>0</v>
      </c>
      <c r="M55" s="94">
        <f t="shared" si="5"/>
        <v>198</v>
      </c>
      <c r="N55" s="93">
        <f t="shared" si="6"/>
        <v>0</v>
      </c>
      <c r="O55" s="52">
        <f t="shared" si="7"/>
        <v>198</v>
      </c>
      <c r="P55" s="95">
        <f t="shared" si="8"/>
        <v>0.002291666667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0.6208333333333333</v>
      </c>
      <c r="C56" s="119">
        <v>0.6235879629629629</v>
      </c>
      <c r="D56" s="88">
        <f t="shared" si="2"/>
        <v>0.00275462963</v>
      </c>
      <c r="E56" s="98"/>
      <c r="F56" s="99"/>
      <c r="G56" s="99"/>
      <c r="H56" s="99"/>
      <c r="I56" s="99"/>
      <c r="J56" s="100"/>
      <c r="K56" s="92">
        <f t="shared" si="3"/>
        <v>238</v>
      </c>
      <c r="L56" s="93">
        <f t="shared" si="4"/>
        <v>0</v>
      </c>
      <c r="M56" s="94">
        <f t="shared" si="5"/>
        <v>238</v>
      </c>
      <c r="N56" s="93">
        <f t="shared" si="6"/>
        <v>0</v>
      </c>
      <c r="O56" s="52">
        <f t="shared" si="7"/>
        <v>238</v>
      </c>
      <c r="P56" s="95">
        <f t="shared" si="8"/>
        <v>0.00275462963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8.0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158.0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360.0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0.6090277777777777</v>
      </c>
      <c r="C7" s="115">
        <v>0.6114467592592593</v>
      </c>
      <c r="D7" s="88">
        <f t="shared" ref="D7:D56" si="2">C7-B7</f>
        <v>0.002418981481</v>
      </c>
      <c r="E7" s="89"/>
      <c r="F7" s="90"/>
      <c r="G7" s="90"/>
      <c r="H7" s="90"/>
      <c r="I7" s="90"/>
      <c r="J7" s="91"/>
      <c r="K7" s="92">
        <f t="shared" ref="K7:K56" si="3">D7*86400</f>
        <v>209</v>
      </c>
      <c r="L7" s="93">
        <f t="shared" ref="L7:L56" si="4">SUMPRODUCT(E7:H7,E$6:H$6)</f>
        <v>0</v>
      </c>
      <c r="M7" s="94">
        <f t="shared" ref="M7:M56" si="5">MAX(MIN(K7+L7,$D$3),$D$2)</f>
        <v>209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209</v>
      </c>
      <c r="P7" s="95">
        <f t="shared" ref="P7:P56" si="8">O7/86400</f>
        <v>0.002418981481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4"/>
      <c r="C8" s="115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158</v>
      </c>
      <c r="N8" s="93">
        <f t="shared" si="6"/>
        <v>720</v>
      </c>
      <c r="O8" s="93">
        <f t="shared" si="7"/>
        <v>720</v>
      </c>
      <c r="P8" s="95">
        <f t="shared" si="8"/>
        <v>0.008333333333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0.6097222222222223</v>
      </c>
      <c r="C9" s="115">
        <v>0.6120833333333333</v>
      </c>
      <c r="D9" s="88">
        <f t="shared" si="2"/>
        <v>0.002361111111</v>
      </c>
      <c r="E9" s="98"/>
      <c r="F9" s="99"/>
      <c r="G9" s="99"/>
      <c r="H9" s="99"/>
      <c r="I9" s="99"/>
      <c r="J9" s="100"/>
      <c r="K9" s="92">
        <f t="shared" si="3"/>
        <v>204</v>
      </c>
      <c r="L9" s="93">
        <f t="shared" si="4"/>
        <v>0</v>
      </c>
      <c r="M9" s="94">
        <f t="shared" si="5"/>
        <v>204</v>
      </c>
      <c r="N9" s="93">
        <f t="shared" si="6"/>
        <v>0</v>
      </c>
      <c r="O9" s="52">
        <f t="shared" si="7"/>
        <v>204</v>
      </c>
      <c r="P9" s="95">
        <f t="shared" si="8"/>
        <v>0.002361111111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0.6104166666666667</v>
      </c>
      <c r="C10" s="115">
        <v>0.6128587962962962</v>
      </c>
      <c r="D10" s="88">
        <f t="shared" si="2"/>
        <v>0.00244212963</v>
      </c>
      <c r="E10" s="98"/>
      <c r="F10" s="99"/>
      <c r="G10" s="99"/>
      <c r="H10" s="99"/>
      <c r="I10" s="99"/>
      <c r="J10" s="100"/>
      <c r="K10" s="92">
        <f t="shared" si="3"/>
        <v>211</v>
      </c>
      <c r="L10" s="93">
        <f t="shared" si="4"/>
        <v>0</v>
      </c>
      <c r="M10" s="94">
        <f t="shared" si="5"/>
        <v>211</v>
      </c>
      <c r="N10" s="93">
        <f t="shared" si="6"/>
        <v>0</v>
      </c>
      <c r="O10" s="52">
        <f t="shared" si="7"/>
        <v>211</v>
      </c>
      <c r="P10" s="95">
        <f t="shared" si="8"/>
        <v>0.00244212963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0.6111111111111112</v>
      </c>
      <c r="C11" s="115">
        <v>0.6135185185185185</v>
      </c>
      <c r="D11" s="88">
        <f t="shared" si="2"/>
        <v>0.002407407407</v>
      </c>
      <c r="E11" s="98"/>
      <c r="F11" s="99"/>
      <c r="G11" s="99"/>
      <c r="H11" s="99"/>
      <c r="I11" s="99"/>
      <c r="J11" s="100"/>
      <c r="K11" s="92">
        <f t="shared" si="3"/>
        <v>208</v>
      </c>
      <c r="L11" s="93">
        <f t="shared" si="4"/>
        <v>0</v>
      </c>
      <c r="M11" s="94">
        <f t="shared" si="5"/>
        <v>208</v>
      </c>
      <c r="N11" s="93">
        <f t="shared" si="6"/>
        <v>0</v>
      </c>
      <c r="O11" s="52">
        <f t="shared" si="7"/>
        <v>208</v>
      </c>
      <c r="P11" s="95">
        <f t="shared" si="8"/>
        <v>0.002407407407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0.6118055555555556</v>
      </c>
      <c r="C12" s="115">
        <v>0.6141435185185186</v>
      </c>
      <c r="D12" s="88">
        <f t="shared" si="2"/>
        <v>0.002337962963</v>
      </c>
      <c r="E12" s="98"/>
      <c r="F12" s="99"/>
      <c r="G12" s="99"/>
      <c r="H12" s="99"/>
      <c r="I12" s="99"/>
      <c r="J12" s="100"/>
      <c r="K12" s="92">
        <f t="shared" si="3"/>
        <v>202</v>
      </c>
      <c r="L12" s="93">
        <f t="shared" si="4"/>
        <v>0</v>
      </c>
      <c r="M12" s="94">
        <f t="shared" si="5"/>
        <v>202</v>
      </c>
      <c r="N12" s="93">
        <f t="shared" si="6"/>
        <v>0</v>
      </c>
      <c r="O12" s="52">
        <f t="shared" si="7"/>
        <v>202</v>
      </c>
      <c r="P12" s="95">
        <f t="shared" si="8"/>
        <v>0.002337962963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0.6125</v>
      </c>
      <c r="C13" s="115">
        <v>0.6149537037037037</v>
      </c>
      <c r="D13" s="88">
        <f t="shared" si="2"/>
        <v>0.002453703704</v>
      </c>
      <c r="E13" s="98"/>
      <c r="F13" s="99"/>
      <c r="G13" s="99"/>
      <c r="H13" s="99"/>
      <c r="I13" s="99"/>
      <c r="J13" s="100"/>
      <c r="K13" s="92">
        <f t="shared" si="3"/>
        <v>212</v>
      </c>
      <c r="L13" s="93">
        <f t="shared" si="4"/>
        <v>0</v>
      </c>
      <c r="M13" s="94">
        <f t="shared" si="5"/>
        <v>212</v>
      </c>
      <c r="N13" s="93">
        <f t="shared" si="6"/>
        <v>0</v>
      </c>
      <c r="O13" s="52">
        <f t="shared" si="7"/>
        <v>212</v>
      </c>
      <c r="P13" s="95">
        <f t="shared" si="8"/>
        <v>0.002453703704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0.6131944444444445</v>
      </c>
      <c r="C14" s="115">
        <v>0.6155787037037037</v>
      </c>
      <c r="D14" s="88">
        <f t="shared" si="2"/>
        <v>0.002384259259</v>
      </c>
      <c r="E14" s="98"/>
      <c r="F14" s="99"/>
      <c r="G14" s="99"/>
      <c r="H14" s="99"/>
      <c r="I14" s="99"/>
      <c r="J14" s="100"/>
      <c r="K14" s="92">
        <f t="shared" si="3"/>
        <v>206</v>
      </c>
      <c r="L14" s="93">
        <f t="shared" si="4"/>
        <v>0</v>
      </c>
      <c r="M14" s="94">
        <f t="shared" si="5"/>
        <v>206</v>
      </c>
      <c r="N14" s="93">
        <f t="shared" si="6"/>
        <v>0</v>
      </c>
      <c r="O14" s="52">
        <f t="shared" si="7"/>
        <v>206</v>
      </c>
      <c r="P14" s="95">
        <f t="shared" si="8"/>
        <v>0.002384259259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0.6138888888888889</v>
      </c>
      <c r="C15" s="115">
        <v>0.6163425925925926</v>
      </c>
      <c r="D15" s="88">
        <f t="shared" si="2"/>
        <v>0.002453703704</v>
      </c>
      <c r="E15" s="98"/>
      <c r="F15" s="99"/>
      <c r="G15" s="99"/>
      <c r="H15" s="99"/>
      <c r="I15" s="99"/>
      <c r="J15" s="100"/>
      <c r="K15" s="92">
        <f t="shared" si="3"/>
        <v>212</v>
      </c>
      <c r="L15" s="93">
        <f t="shared" si="4"/>
        <v>0</v>
      </c>
      <c r="M15" s="94">
        <f t="shared" si="5"/>
        <v>212</v>
      </c>
      <c r="N15" s="93">
        <f t="shared" si="6"/>
        <v>0</v>
      </c>
      <c r="O15" s="52">
        <f t="shared" si="7"/>
        <v>212</v>
      </c>
      <c r="P15" s="95">
        <f t="shared" si="8"/>
        <v>0.002453703704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0.6159722222222223</v>
      </c>
      <c r="C16" s="115">
        <v>0.6184143518518519</v>
      </c>
      <c r="D16" s="88">
        <f t="shared" si="2"/>
        <v>0.00244212963</v>
      </c>
      <c r="E16" s="98"/>
      <c r="F16" s="99"/>
      <c r="G16" s="99"/>
      <c r="H16" s="99"/>
      <c r="I16" s="99"/>
      <c r="J16" s="100"/>
      <c r="K16" s="92">
        <f t="shared" si="3"/>
        <v>211</v>
      </c>
      <c r="L16" s="93">
        <f t="shared" si="4"/>
        <v>0</v>
      </c>
      <c r="M16" s="94">
        <f t="shared" si="5"/>
        <v>211</v>
      </c>
      <c r="N16" s="93">
        <f t="shared" si="6"/>
        <v>0</v>
      </c>
      <c r="O16" s="52">
        <f t="shared" si="7"/>
        <v>211</v>
      </c>
      <c r="P16" s="95">
        <f t="shared" si="8"/>
        <v>0.00244212963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0.6145833333333334</v>
      </c>
      <c r="C17" s="115">
        <v>0.616875</v>
      </c>
      <c r="D17" s="88">
        <f t="shared" si="2"/>
        <v>0.002291666667</v>
      </c>
      <c r="E17" s="98"/>
      <c r="F17" s="99"/>
      <c r="G17" s="99"/>
      <c r="H17" s="99"/>
      <c r="I17" s="99"/>
      <c r="J17" s="100"/>
      <c r="K17" s="92">
        <f t="shared" si="3"/>
        <v>198</v>
      </c>
      <c r="L17" s="93">
        <f t="shared" si="4"/>
        <v>0</v>
      </c>
      <c r="M17" s="94">
        <f t="shared" si="5"/>
        <v>198</v>
      </c>
      <c r="N17" s="93">
        <f t="shared" si="6"/>
        <v>0</v>
      </c>
      <c r="O17" s="52">
        <f t="shared" si="7"/>
        <v>198</v>
      </c>
      <c r="P17" s="95">
        <f t="shared" si="8"/>
        <v>0.002291666667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0.6152777777777778</v>
      </c>
      <c r="C18" s="115">
        <v>0.6177083333333333</v>
      </c>
      <c r="D18" s="88">
        <f t="shared" si="2"/>
        <v>0.002430555556</v>
      </c>
      <c r="E18" s="98"/>
      <c r="F18" s="99"/>
      <c r="G18" s="99"/>
      <c r="H18" s="99"/>
      <c r="I18" s="99"/>
      <c r="J18" s="100"/>
      <c r="K18" s="92">
        <f t="shared" si="3"/>
        <v>210</v>
      </c>
      <c r="L18" s="93">
        <f t="shared" si="4"/>
        <v>0</v>
      </c>
      <c r="M18" s="94">
        <f t="shared" si="5"/>
        <v>210</v>
      </c>
      <c r="N18" s="93">
        <f t="shared" si="6"/>
        <v>0</v>
      </c>
      <c r="O18" s="52">
        <f t="shared" si="7"/>
        <v>210</v>
      </c>
      <c r="P18" s="95">
        <f t="shared" si="8"/>
        <v>0.002430555556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2">
        <v>1.0</v>
      </c>
      <c r="K19" s="92">
        <f t="shared" si="3"/>
        <v>0</v>
      </c>
      <c r="L19" s="93">
        <f t="shared" si="4"/>
        <v>0</v>
      </c>
      <c r="M19" s="94">
        <f t="shared" si="5"/>
        <v>158</v>
      </c>
      <c r="N19" s="93">
        <f t="shared" si="6"/>
        <v>720</v>
      </c>
      <c r="O19" s="93">
        <f t="shared" si="7"/>
        <v>720</v>
      </c>
      <c r="P19" s="95">
        <f t="shared" si="8"/>
        <v>0.008333333333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4">
        <v>0.6166666666666667</v>
      </c>
      <c r="C20" s="115">
        <v>0.6192361111111111</v>
      </c>
      <c r="D20" s="88">
        <f t="shared" si="2"/>
        <v>0.002569444444</v>
      </c>
      <c r="E20" s="98"/>
      <c r="F20" s="99"/>
      <c r="G20" s="99"/>
      <c r="H20" s="99"/>
      <c r="I20" s="99"/>
      <c r="J20" s="100"/>
      <c r="K20" s="92">
        <f t="shared" si="3"/>
        <v>222</v>
      </c>
      <c r="L20" s="93">
        <f t="shared" si="4"/>
        <v>0</v>
      </c>
      <c r="M20" s="94">
        <f t="shared" si="5"/>
        <v>222</v>
      </c>
      <c r="N20" s="93">
        <f t="shared" si="6"/>
        <v>0</v>
      </c>
      <c r="O20" s="52">
        <f t="shared" si="7"/>
        <v>222</v>
      </c>
      <c r="P20" s="95">
        <f t="shared" si="8"/>
        <v>0.002569444444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0.6173611111111111</v>
      </c>
      <c r="C21" s="115">
        <v>0.6199189814814815</v>
      </c>
      <c r="D21" s="88">
        <f t="shared" si="2"/>
        <v>0.00255787037</v>
      </c>
      <c r="E21" s="98"/>
      <c r="F21" s="99"/>
      <c r="G21" s="99"/>
      <c r="H21" s="99"/>
      <c r="I21" s="99"/>
      <c r="J21" s="100"/>
      <c r="K21" s="92">
        <f t="shared" si="3"/>
        <v>221</v>
      </c>
      <c r="L21" s="93">
        <f t="shared" si="4"/>
        <v>0</v>
      </c>
      <c r="M21" s="94">
        <f t="shared" si="5"/>
        <v>221</v>
      </c>
      <c r="N21" s="93">
        <f t="shared" si="6"/>
        <v>0</v>
      </c>
      <c r="O21" s="52">
        <f t="shared" si="7"/>
        <v>221</v>
      </c>
      <c r="P21" s="95">
        <f t="shared" si="8"/>
        <v>0.00255787037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0.6180555555555556</v>
      </c>
      <c r="C22" s="119">
        <v>0.6205787037037037</v>
      </c>
      <c r="D22" s="88">
        <f t="shared" si="2"/>
        <v>0.002523148148</v>
      </c>
      <c r="E22" s="98"/>
      <c r="F22" s="99"/>
      <c r="G22" s="99"/>
      <c r="H22" s="99"/>
      <c r="I22" s="99"/>
      <c r="J22" s="100"/>
      <c r="K22" s="92">
        <f t="shared" si="3"/>
        <v>218</v>
      </c>
      <c r="L22" s="93">
        <f t="shared" si="4"/>
        <v>0</v>
      </c>
      <c r="M22" s="94">
        <f t="shared" si="5"/>
        <v>218</v>
      </c>
      <c r="N22" s="93">
        <f t="shared" si="6"/>
        <v>0</v>
      </c>
      <c r="O22" s="52">
        <f t="shared" si="7"/>
        <v>218</v>
      </c>
      <c r="P22" s="95">
        <f t="shared" si="8"/>
        <v>0.002523148148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0.61875</v>
      </c>
      <c r="C23" s="119">
        <v>0.6210300925925926</v>
      </c>
      <c r="D23" s="88">
        <f t="shared" si="2"/>
        <v>0.002280092593</v>
      </c>
      <c r="E23" s="98"/>
      <c r="F23" s="99"/>
      <c r="G23" s="99"/>
      <c r="H23" s="99"/>
      <c r="I23" s="99"/>
      <c r="J23" s="100"/>
      <c r="K23" s="92">
        <f t="shared" si="3"/>
        <v>197</v>
      </c>
      <c r="L23" s="93">
        <f t="shared" si="4"/>
        <v>0</v>
      </c>
      <c r="M23" s="94">
        <f t="shared" si="5"/>
        <v>197</v>
      </c>
      <c r="N23" s="93">
        <f t="shared" si="6"/>
        <v>0</v>
      </c>
      <c r="O23" s="52">
        <f t="shared" si="7"/>
        <v>197</v>
      </c>
      <c r="P23" s="95">
        <f t="shared" si="8"/>
        <v>0.002280092593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158</v>
      </c>
      <c r="N24" s="93">
        <f t="shared" si="6"/>
        <v>720</v>
      </c>
      <c r="O24" s="93">
        <f t="shared" si="7"/>
        <v>720</v>
      </c>
      <c r="P24" s="95">
        <f t="shared" si="8"/>
        <v>0.008333333333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0.6194444444444445</v>
      </c>
      <c r="C25" s="119">
        <v>0.6219212962962963</v>
      </c>
      <c r="D25" s="88">
        <f t="shared" si="2"/>
        <v>0.002476851852</v>
      </c>
      <c r="E25" s="98"/>
      <c r="F25" s="99"/>
      <c r="G25" s="99"/>
      <c r="H25" s="99"/>
      <c r="I25" s="99"/>
      <c r="J25" s="100"/>
      <c r="K25" s="92">
        <f t="shared" si="3"/>
        <v>214</v>
      </c>
      <c r="L25" s="93">
        <f t="shared" si="4"/>
        <v>0</v>
      </c>
      <c r="M25" s="94">
        <f t="shared" si="5"/>
        <v>214</v>
      </c>
      <c r="N25" s="93">
        <f t="shared" si="6"/>
        <v>0</v>
      </c>
      <c r="O25" s="52">
        <f t="shared" si="7"/>
        <v>214</v>
      </c>
      <c r="P25" s="95">
        <f t="shared" si="8"/>
        <v>0.002476851852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0.6201388888888889</v>
      </c>
      <c r="C26" s="119">
        <v>0.6227314814814815</v>
      </c>
      <c r="D26" s="88">
        <f t="shared" si="2"/>
        <v>0.002592592593</v>
      </c>
      <c r="E26" s="102"/>
      <c r="F26" s="103"/>
      <c r="G26" s="103"/>
      <c r="H26" s="103"/>
      <c r="I26" s="103"/>
      <c r="J26" s="104"/>
      <c r="K26" s="92">
        <f t="shared" si="3"/>
        <v>224</v>
      </c>
      <c r="L26" s="93">
        <f t="shared" si="4"/>
        <v>0</v>
      </c>
      <c r="M26" s="94">
        <f t="shared" si="5"/>
        <v>224</v>
      </c>
      <c r="N26" s="93">
        <f t="shared" si="6"/>
        <v>0</v>
      </c>
      <c r="O26" s="52">
        <f t="shared" si="7"/>
        <v>224</v>
      </c>
      <c r="P26" s="95">
        <f t="shared" si="8"/>
        <v>0.002592592593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0.6208333333333333</v>
      </c>
      <c r="C27" s="119">
        <v>0.6234837962962962</v>
      </c>
      <c r="D27" s="88">
        <f t="shared" si="2"/>
        <v>0.002650462963</v>
      </c>
      <c r="E27" s="98"/>
      <c r="F27" s="99"/>
      <c r="G27" s="99"/>
      <c r="H27" s="99"/>
      <c r="I27" s="99"/>
      <c r="J27" s="100"/>
      <c r="K27" s="92">
        <f t="shared" si="3"/>
        <v>229</v>
      </c>
      <c r="L27" s="93">
        <f t="shared" si="4"/>
        <v>0</v>
      </c>
      <c r="M27" s="94">
        <f t="shared" si="5"/>
        <v>229</v>
      </c>
      <c r="N27" s="93">
        <f t="shared" si="6"/>
        <v>0</v>
      </c>
      <c r="O27" s="52">
        <f t="shared" si="7"/>
        <v>229</v>
      </c>
      <c r="P27" s="95">
        <f t="shared" si="8"/>
        <v>0.002650462963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0.6215277777777778</v>
      </c>
      <c r="C28" s="119">
        <v>0.6238310185185185</v>
      </c>
      <c r="D28" s="88">
        <f t="shared" si="2"/>
        <v>0.002303240741</v>
      </c>
      <c r="E28" s="98"/>
      <c r="F28" s="99"/>
      <c r="G28" s="99"/>
      <c r="H28" s="99"/>
      <c r="I28" s="99"/>
      <c r="J28" s="100"/>
      <c r="K28" s="92">
        <f t="shared" si="3"/>
        <v>199</v>
      </c>
      <c r="L28" s="93">
        <f t="shared" si="4"/>
        <v>0</v>
      </c>
      <c r="M28" s="94">
        <f t="shared" si="5"/>
        <v>199</v>
      </c>
      <c r="N28" s="93">
        <f t="shared" si="6"/>
        <v>0</v>
      </c>
      <c r="O28" s="52">
        <f t="shared" si="7"/>
        <v>199</v>
      </c>
      <c r="P28" s="95">
        <f t="shared" si="8"/>
        <v>0.002303240741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158</v>
      </c>
      <c r="N29" s="93">
        <f t="shared" si="6"/>
        <v>720</v>
      </c>
      <c r="O29" s="93">
        <f t="shared" si="7"/>
        <v>720</v>
      </c>
      <c r="P29" s="95">
        <f t="shared" si="8"/>
        <v>0.008333333333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0.6222222222222222</v>
      </c>
      <c r="C30" s="119">
        <v>0.6248148148148148</v>
      </c>
      <c r="D30" s="88">
        <f t="shared" si="2"/>
        <v>0.002592592593</v>
      </c>
      <c r="E30" s="98"/>
      <c r="F30" s="99"/>
      <c r="G30" s="99"/>
      <c r="H30" s="99"/>
      <c r="I30" s="99"/>
      <c r="J30" s="100"/>
      <c r="K30" s="92">
        <f t="shared" si="3"/>
        <v>224</v>
      </c>
      <c r="L30" s="93">
        <f t="shared" si="4"/>
        <v>0</v>
      </c>
      <c r="M30" s="94">
        <f t="shared" si="5"/>
        <v>224</v>
      </c>
      <c r="N30" s="93">
        <f t="shared" si="6"/>
        <v>0</v>
      </c>
      <c r="O30" s="52">
        <f t="shared" si="7"/>
        <v>224</v>
      </c>
      <c r="P30" s="95">
        <f t="shared" si="8"/>
        <v>0.002592592593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158</v>
      </c>
      <c r="N31" s="93">
        <f t="shared" si="6"/>
        <v>720</v>
      </c>
      <c r="O31" s="93">
        <f t="shared" si="7"/>
        <v>720</v>
      </c>
      <c r="P31" s="95">
        <f t="shared" si="8"/>
        <v>0.008333333333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0.6229166666666667</v>
      </c>
      <c r="C32" s="119">
        <v>0.6253819444444444</v>
      </c>
      <c r="D32" s="88">
        <f t="shared" si="2"/>
        <v>0.002465277778</v>
      </c>
      <c r="E32" s="98"/>
      <c r="F32" s="99"/>
      <c r="G32" s="99"/>
      <c r="H32" s="99"/>
      <c r="I32" s="99"/>
      <c r="J32" s="100"/>
      <c r="K32" s="92">
        <f t="shared" si="3"/>
        <v>213</v>
      </c>
      <c r="L32" s="93">
        <f t="shared" si="4"/>
        <v>0</v>
      </c>
      <c r="M32" s="94">
        <f t="shared" si="5"/>
        <v>213</v>
      </c>
      <c r="N32" s="93">
        <f t="shared" si="6"/>
        <v>0</v>
      </c>
      <c r="O32" s="52">
        <f t="shared" si="7"/>
        <v>213</v>
      </c>
      <c r="P32" s="95">
        <f t="shared" si="8"/>
        <v>0.002465277778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0.6277777777777778</v>
      </c>
      <c r="C33" s="119">
        <v>0.6303009259259259</v>
      </c>
      <c r="D33" s="88">
        <f t="shared" si="2"/>
        <v>0.002523148148</v>
      </c>
      <c r="E33" s="120">
        <v>1.0</v>
      </c>
      <c r="F33" s="99"/>
      <c r="G33" s="99"/>
      <c r="H33" s="99"/>
      <c r="I33" s="99"/>
      <c r="J33" s="100"/>
      <c r="K33" s="92">
        <f t="shared" si="3"/>
        <v>218</v>
      </c>
      <c r="L33" s="93">
        <f t="shared" si="4"/>
        <v>10</v>
      </c>
      <c r="M33" s="94">
        <f t="shared" si="5"/>
        <v>228</v>
      </c>
      <c r="N33" s="93">
        <f t="shared" si="6"/>
        <v>0</v>
      </c>
      <c r="O33" s="52">
        <f t="shared" si="7"/>
        <v>228</v>
      </c>
      <c r="P33" s="95">
        <f t="shared" si="8"/>
        <v>0.002638888889</v>
      </c>
      <c r="Q33" s="50">
        <f t="shared" si="9"/>
        <v>27</v>
      </c>
      <c r="R33" s="93" t="str">
        <f t="shared" ref="R33:W33" si="36">REPT(R$4,E33)</f>
        <v>A</v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>A</v>
      </c>
      <c r="AA33" s="93"/>
    </row>
    <row r="34" ht="14.25" customHeight="1">
      <c r="A34" s="50">
        <v>28.0</v>
      </c>
      <c r="B34" s="118">
        <v>0.6236111111111111</v>
      </c>
      <c r="C34" s="119">
        <v>0.6262847222222222</v>
      </c>
      <c r="D34" s="88">
        <f t="shared" si="2"/>
        <v>0.002673611111</v>
      </c>
      <c r="E34" s="98"/>
      <c r="F34" s="99"/>
      <c r="G34" s="99"/>
      <c r="H34" s="99"/>
      <c r="I34" s="99"/>
      <c r="J34" s="100"/>
      <c r="K34" s="92">
        <f t="shared" si="3"/>
        <v>231</v>
      </c>
      <c r="L34" s="93">
        <f t="shared" si="4"/>
        <v>0</v>
      </c>
      <c r="M34" s="94">
        <f t="shared" si="5"/>
        <v>231</v>
      </c>
      <c r="N34" s="93">
        <f t="shared" si="6"/>
        <v>0</v>
      </c>
      <c r="O34" s="52">
        <f t="shared" si="7"/>
        <v>231</v>
      </c>
      <c r="P34" s="95">
        <f t="shared" si="8"/>
        <v>0.002673611111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0.6243055555555556</v>
      </c>
      <c r="C35" s="119">
        <v>0.6267592592592592</v>
      </c>
      <c r="D35" s="88">
        <f t="shared" si="2"/>
        <v>0.002453703704</v>
      </c>
      <c r="E35" s="120">
        <v>1.0</v>
      </c>
      <c r="F35" s="99"/>
      <c r="G35" s="99"/>
      <c r="H35" s="99"/>
      <c r="I35" s="99"/>
      <c r="J35" s="100"/>
      <c r="K35" s="92">
        <f t="shared" si="3"/>
        <v>212</v>
      </c>
      <c r="L35" s="93">
        <f t="shared" si="4"/>
        <v>10</v>
      </c>
      <c r="M35" s="94">
        <f t="shared" si="5"/>
        <v>222</v>
      </c>
      <c r="N35" s="93">
        <f t="shared" si="6"/>
        <v>0</v>
      </c>
      <c r="O35" s="52">
        <f t="shared" si="7"/>
        <v>222</v>
      </c>
      <c r="P35" s="95">
        <f t="shared" si="8"/>
        <v>0.002569444444</v>
      </c>
      <c r="Q35" s="50">
        <f t="shared" si="9"/>
        <v>29</v>
      </c>
      <c r="R35" s="93" t="str">
        <f t="shared" ref="R35:W35" si="38">REPT(R$4,E35)</f>
        <v>A</v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A</v>
      </c>
      <c r="AA35" s="93"/>
    </row>
    <row r="36" ht="14.25" customHeight="1">
      <c r="A36" s="50">
        <v>30.0</v>
      </c>
      <c r="B36" s="118">
        <v>0.625</v>
      </c>
      <c r="C36" s="119">
        <v>0.6276273148148148</v>
      </c>
      <c r="D36" s="88">
        <f t="shared" si="2"/>
        <v>0.002627314815</v>
      </c>
      <c r="E36" s="98"/>
      <c r="F36" s="99"/>
      <c r="G36" s="99"/>
      <c r="H36" s="99"/>
      <c r="I36" s="99"/>
      <c r="J36" s="100"/>
      <c r="K36" s="92">
        <f t="shared" si="3"/>
        <v>227</v>
      </c>
      <c r="L36" s="93">
        <f t="shared" si="4"/>
        <v>0</v>
      </c>
      <c r="M36" s="94">
        <f t="shared" si="5"/>
        <v>227</v>
      </c>
      <c r="N36" s="93">
        <f t="shared" si="6"/>
        <v>0</v>
      </c>
      <c r="O36" s="52">
        <f t="shared" si="7"/>
        <v>227</v>
      </c>
      <c r="P36" s="95">
        <f t="shared" si="8"/>
        <v>0.002627314815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0.6256944444444444</v>
      </c>
      <c r="C37" s="119">
        <v>0.6285185185185185</v>
      </c>
      <c r="D37" s="88">
        <f t="shared" si="2"/>
        <v>0.002824074074</v>
      </c>
      <c r="E37" s="98"/>
      <c r="F37" s="99"/>
      <c r="G37" s="99"/>
      <c r="H37" s="99"/>
      <c r="I37" s="99"/>
      <c r="J37" s="100"/>
      <c r="K37" s="92">
        <f t="shared" si="3"/>
        <v>244</v>
      </c>
      <c r="L37" s="93">
        <f t="shared" si="4"/>
        <v>0</v>
      </c>
      <c r="M37" s="94">
        <f t="shared" si="5"/>
        <v>244</v>
      </c>
      <c r="N37" s="93">
        <f t="shared" si="6"/>
        <v>0</v>
      </c>
      <c r="O37" s="52">
        <f t="shared" si="7"/>
        <v>244</v>
      </c>
      <c r="P37" s="95">
        <f t="shared" si="8"/>
        <v>0.002824074074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18">
        <v>0.6263888888888889</v>
      </c>
      <c r="C38" s="119">
        <v>0.6289583333333333</v>
      </c>
      <c r="D38" s="88">
        <f t="shared" si="2"/>
        <v>0.002569444444</v>
      </c>
      <c r="E38" s="98"/>
      <c r="F38" s="99"/>
      <c r="G38" s="99"/>
      <c r="H38" s="99"/>
      <c r="I38" s="99"/>
      <c r="J38" s="100"/>
      <c r="K38" s="92">
        <f t="shared" si="3"/>
        <v>222</v>
      </c>
      <c r="L38" s="93">
        <f t="shared" si="4"/>
        <v>0</v>
      </c>
      <c r="M38" s="94">
        <f t="shared" si="5"/>
        <v>222</v>
      </c>
      <c r="N38" s="93">
        <f t="shared" si="6"/>
        <v>0</v>
      </c>
      <c r="O38" s="52">
        <f t="shared" si="7"/>
        <v>222</v>
      </c>
      <c r="P38" s="95">
        <f t="shared" si="8"/>
        <v>0.002569444444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0.6270833333333333</v>
      </c>
      <c r="C39" s="119">
        <v>0.6297337962962963</v>
      </c>
      <c r="D39" s="88">
        <f t="shared" si="2"/>
        <v>0.002650462963</v>
      </c>
      <c r="E39" s="98"/>
      <c r="F39" s="99"/>
      <c r="G39" s="99"/>
      <c r="H39" s="99"/>
      <c r="I39" s="99"/>
      <c r="J39" s="100"/>
      <c r="K39" s="92">
        <f t="shared" si="3"/>
        <v>229</v>
      </c>
      <c r="L39" s="93">
        <f t="shared" si="4"/>
        <v>0</v>
      </c>
      <c r="M39" s="94">
        <f t="shared" si="5"/>
        <v>229</v>
      </c>
      <c r="N39" s="93">
        <f t="shared" si="6"/>
        <v>0</v>
      </c>
      <c r="O39" s="52">
        <f t="shared" si="7"/>
        <v>229</v>
      </c>
      <c r="P39" s="95">
        <f t="shared" si="8"/>
        <v>0.002650462963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0.6284722222222222</v>
      </c>
      <c r="C40" s="119">
        <v>0.6311689814814815</v>
      </c>
      <c r="D40" s="88">
        <f t="shared" si="2"/>
        <v>0.002696759259</v>
      </c>
      <c r="E40" s="98"/>
      <c r="F40" s="99"/>
      <c r="G40" s="99"/>
      <c r="H40" s="99"/>
      <c r="I40" s="99"/>
      <c r="J40" s="100"/>
      <c r="K40" s="92">
        <f t="shared" si="3"/>
        <v>233</v>
      </c>
      <c r="L40" s="93">
        <f t="shared" si="4"/>
        <v>0</v>
      </c>
      <c r="M40" s="94">
        <f t="shared" si="5"/>
        <v>233</v>
      </c>
      <c r="N40" s="93">
        <f t="shared" si="6"/>
        <v>0</v>
      </c>
      <c r="O40" s="52">
        <f t="shared" si="7"/>
        <v>233</v>
      </c>
      <c r="P40" s="95">
        <f t="shared" si="8"/>
        <v>0.002696759259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118">
        <v>0.6291666666666667</v>
      </c>
      <c r="C41" s="119">
        <v>0.6319560185185186</v>
      </c>
      <c r="D41" s="88">
        <f t="shared" si="2"/>
        <v>0.002789351852</v>
      </c>
      <c r="E41" s="98"/>
      <c r="F41" s="99"/>
      <c r="G41" s="99"/>
      <c r="H41" s="99"/>
      <c r="I41" s="99"/>
      <c r="J41" s="100"/>
      <c r="K41" s="92">
        <f t="shared" si="3"/>
        <v>241</v>
      </c>
      <c r="L41" s="93">
        <f t="shared" si="4"/>
        <v>0</v>
      </c>
      <c r="M41" s="94">
        <f t="shared" si="5"/>
        <v>241</v>
      </c>
      <c r="N41" s="93">
        <f t="shared" si="6"/>
        <v>0</v>
      </c>
      <c r="O41" s="52">
        <f t="shared" si="7"/>
        <v>241</v>
      </c>
      <c r="P41" s="95">
        <f t="shared" si="8"/>
        <v>0.002789351852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0.6298611111111111</v>
      </c>
      <c r="C42" s="119">
        <v>0.632650462962963</v>
      </c>
      <c r="D42" s="88">
        <f t="shared" si="2"/>
        <v>0.002789351852</v>
      </c>
      <c r="E42" s="120">
        <v>1.0</v>
      </c>
      <c r="F42" s="99"/>
      <c r="G42" s="99"/>
      <c r="H42" s="99"/>
      <c r="I42" s="99"/>
      <c r="J42" s="100"/>
      <c r="K42" s="92">
        <f t="shared" si="3"/>
        <v>241</v>
      </c>
      <c r="L42" s="93">
        <f t="shared" si="4"/>
        <v>10</v>
      </c>
      <c r="M42" s="94">
        <f t="shared" si="5"/>
        <v>251</v>
      </c>
      <c r="N42" s="93">
        <f t="shared" si="6"/>
        <v>0</v>
      </c>
      <c r="O42" s="52">
        <f t="shared" si="7"/>
        <v>251</v>
      </c>
      <c r="P42" s="95">
        <f t="shared" si="8"/>
        <v>0.002905092593</v>
      </c>
      <c r="Q42" s="50">
        <f t="shared" si="9"/>
        <v>36</v>
      </c>
      <c r="R42" s="93" t="str">
        <f t="shared" ref="R42:W42" si="45">REPT(R$4,E42)</f>
        <v>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</v>
      </c>
      <c r="AA42" s="93"/>
    </row>
    <row r="43" ht="14.25" customHeight="1">
      <c r="A43" s="50">
        <v>37.0</v>
      </c>
      <c r="B43" s="118">
        <v>0.6305555555555555</v>
      </c>
      <c r="C43" s="119">
        <v>0.6333449074074075</v>
      </c>
      <c r="D43" s="88">
        <f t="shared" si="2"/>
        <v>0.002789351852</v>
      </c>
      <c r="E43" s="98"/>
      <c r="F43" s="99"/>
      <c r="G43" s="99"/>
      <c r="H43" s="99"/>
      <c r="I43" s="99"/>
      <c r="J43" s="100"/>
      <c r="K43" s="92">
        <f t="shared" si="3"/>
        <v>241</v>
      </c>
      <c r="L43" s="93">
        <f t="shared" si="4"/>
        <v>0</v>
      </c>
      <c r="M43" s="94">
        <f t="shared" si="5"/>
        <v>241</v>
      </c>
      <c r="N43" s="93">
        <f t="shared" si="6"/>
        <v>0</v>
      </c>
      <c r="O43" s="52">
        <f t="shared" si="7"/>
        <v>241</v>
      </c>
      <c r="P43" s="95">
        <f t="shared" si="8"/>
        <v>0.002789351852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0.63125</v>
      </c>
      <c r="C44" s="119">
        <v>0.6342476851851852</v>
      </c>
      <c r="D44" s="88">
        <f t="shared" si="2"/>
        <v>0.002997685185</v>
      </c>
      <c r="E44" s="98"/>
      <c r="F44" s="99"/>
      <c r="G44" s="99"/>
      <c r="H44" s="99"/>
      <c r="I44" s="99"/>
      <c r="J44" s="100"/>
      <c r="K44" s="92">
        <f t="shared" si="3"/>
        <v>259</v>
      </c>
      <c r="L44" s="93">
        <f t="shared" si="4"/>
        <v>0</v>
      </c>
      <c r="M44" s="94">
        <f t="shared" si="5"/>
        <v>259</v>
      </c>
      <c r="N44" s="93">
        <f t="shared" si="6"/>
        <v>0</v>
      </c>
      <c r="O44" s="52">
        <f t="shared" si="7"/>
        <v>259</v>
      </c>
      <c r="P44" s="95">
        <f t="shared" si="8"/>
        <v>0.002997685185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0.6319444444444444</v>
      </c>
      <c r="C45" s="119">
        <v>0.6348495370370371</v>
      </c>
      <c r="D45" s="88">
        <f t="shared" si="2"/>
        <v>0.002905092593</v>
      </c>
      <c r="E45" s="98"/>
      <c r="F45" s="99"/>
      <c r="G45" s="99"/>
      <c r="H45" s="99"/>
      <c r="I45" s="99"/>
      <c r="J45" s="100"/>
      <c r="K45" s="92">
        <f t="shared" si="3"/>
        <v>251</v>
      </c>
      <c r="L45" s="93">
        <f t="shared" si="4"/>
        <v>0</v>
      </c>
      <c r="M45" s="94">
        <f t="shared" si="5"/>
        <v>251</v>
      </c>
      <c r="N45" s="93">
        <f t="shared" si="6"/>
        <v>0</v>
      </c>
      <c r="O45" s="52">
        <f t="shared" si="7"/>
        <v>251</v>
      </c>
      <c r="P45" s="95">
        <f t="shared" si="8"/>
        <v>0.002905092593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18"/>
      <c r="C46" s="119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158</v>
      </c>
      <c r="N46" s="93">
        <f t="shared" si="6"/>
        <v>720</v>
      </c>
      <c r="O46" s="93">
        <f t="shared" si="7"/>
        <v>720</v>
      </c>
      <c r="P46" s="95">
        <f t="shared" si="8"/>
        <v>0.008333333333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0.6326388888888889</v>
      </c>
      <c r="C47" s="119">
        <v>0.6353009259259259</v>
      </c>
      <c r="D47" s="88">
        <f t="shared" si="2"/>
        <v>0.002662037037</v>
      </c>
      <c r="E47" s="98"/>
      <c r="F47" s="99"/>
      <c r="G47" s="99"/>
      <c r="H47" s="99"/>
      <c r="I47" s="99"/>
      <c r="J47" s="100"/>
      <c r="K47" s="92">
        <f t="shared" si="3"/>
        <v>230</v>
      </c>
      <c r="L47" s="93">
        <f t="shared" si="4"/>
        <v>0</v>
      </c>
      <c r="M47" s="94">
        <f t="shared" si="5"/>
        <v>230</v>
      </c>
      <c r="N47" s="93">
        <f t="shared" si="6"/>
        <v>0</v>
      </c>
      <c r="O47" s="52">
        <f t="shared" si="7"/>
        <v>230</v>
      </c>
      <c r="P47" s="95">
        <f t="shared" si="8"/>
        <v>0.002662037037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0.6361111111111111</v>
      </c>
      <c r="C48" s="119">
        <v>0.6388657407407408</v>
      </c>
      <c r="D48" s="88">
        <f t="shared" si="2"/>
        <v>0.00275462963</v>
      </c>
      <c r="E48" s="120">
        <v>1.0</v>
      </c>
      <c r="F48" s="99"/>
      <c r="G48" s="99"/>
      <c r="H48" s="99"/>
      <c r="I48" s="99"/>
      <c r="J48" s="100"/>
      <c r="K48" s="92">
        <f t="shared" si="3"/>
        <v>238</v>
      </c>
      <c r="L48" s="93">
        <f t="shared" si="4"/>
        <v>10</v>
      </c>
      <c r="M48" s="94">
        <f t="shared" si="5"/>
        <v>248</v>
      </c>
      <c r="N48" s="93">
        <f t="shared" si="6"/>
        <v>0</v>
      </c>
      <c r="O48" s="52">
        <f t="shared" si="7"/>
        <v>248</v>
      </c>
      <c r="P48" s="95">
        <f t="shared" si="8"/>
        <v>0.00287037037</v>
      </c>
      <c r="Q48" s="50">
        <f t="shared" si="9"/>
        <v>42</v>
      </c>
      <c r="R48" s="93" t="str">
        <f t="shared" ref="R48:W48" si="51">REPT(R$4,E48)</f>
        <v>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</v>
      </c>
      <c r="AA48" s="93"/>
    </row>
    <row r="49" ht="14.25" customHeight="1">
      <c r="A49" s="50">
        <v>43.0</v>
      </c>
      <c r="B49" s="118">
        <v>0.6333333333333333</v>
      </c>
      <c r="C49" s="119">
        <v>0.6358449074074074</v>
      </c>
      <c r="D49" s="88">
        <f t="shared" si="2"/>
        <v>0.002511574074</v>
      </c>
      <c r="E49" s="98"/>
      <c r="F49" s="99"/>
      <c r="G49" s="99"/>
      <c r="H49" s="99"/>
      <c r="I49" s="99"/>
      <c r="J49" s="100"/>
      <c r="K49" s="92">
        <f t="shared" si="3"/>
        <v>217</v>
      </c>
      <c r="L49" s="93">
        <f t="shared" si="4"/>
        <v>0</v>
      </c>
      <c r="M49" s="94">
        <f t="shared" si="5"/>
        <v>217</v>
      </c>
      <c r="N49" s="93">
        <f t="shared" si="6"/>
        <v>0</v>
      </c>
      <c r="O49" s="52">
        <f t="shared" si="7"/>
        <v>217</v>
      </c>
      <c r="P49" s="95">
        <f t="shared" si="8"/>
        <v>0.002511574074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0.6340277777777777</v>
      </c>
      <c r="C50" s="119">
        <v>0.6360069444444445</v>
      </c>
      <c r="D50" s="88">
        <f t="shared" si="2"/>
        <v>0.001979166667</v>
      </c>
      <c r="E50" s="98"/>
      <c r="F50" s="99"/>
      <c r="G50" s="99"/>
      <c r="H50" s="99"/>
      <c r="I50" s="99"/>
      <c r="J50" s="100"/>
      <c r="K50" s="92">
        <f t="shared" si="3"/>
        <v>171</v>
      </c>
      <c r="L50" s="93">
        <f t="shared" si="4"/>
        <v>0</v>
      </c>
      <c r="M50" s="94">
        <f t="shared" si="5"/>
        <v>171</v>
      </c>
      <c r="N50" s="93">
        <f t="shared" si="6"/>
        <v>0</v>
      </c>
      <c r="O50" s="52">
        <f t="shared" si="7"/>
        <v>171</v>
      </c>
      <c r="P50" s="95">
        <f t="shared" si="8"/>
        <v>0.001979166667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0.6347222222222222</v>
      </c>
      <c r="C51" s="119">
        <v>0.6373263888888889</v>
      </c>
      <c r="D51" s="88">
        <f t="shared" si="2"/>
        <v>0.002604166667</v>
      </c>
      <c r="E51" s="98"/>
      <c r="F51" s="99"/>
      <c r="G51" s="99"/>
      <c r="H51" s="99"/>
      <c r="I51" s="99"/>
      <c r="J51" s="100"/>
      <c r="K51" s="92">
        <f t="shared" si="3"/>
        <v>225</v>
      </c>
      <c r="L51" s="93">
        <f t="shared" si="4"/>
        <v>0</v>
      </c>
      <c r="M51" s="94">
        <f t="shared" si="5"/>
        <v>225</v>
      </c>
      <c r="N51" s="93">
        <f t="shared" si="6"/>
        <v>0</v>
      </c>
      <c r="O51" s="52">
        <f t="shared" si="7"/>
        <v>225</v>
      </c>
      <c r="P51" s="95">
        <f t="shared" si="8"/>
        <v>0.002604166667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5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158</v>
      </c>
      <c r="N52" s="93">
        <f t="shared" si="6"/>
        <v>720</v>
      </c>
      <c r="O52" s="93">
        <f t="shared" si="7"/>
        <v>720</v>
      </c>
      <c r="P52" s="95">
        <f t="shared" si="8"/>
        <v>0.008333333333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0.6354166666666666</v>
      </c>
      <c r="C53" s="119">
        <v>0.6382523148148148</v>
      </c>
      <c r="D53" s="88">
        <f t="shared" si="2"/>
        <v>0.002835648148</v>
      </c>
      <c r="E53" s="98"/>
      <c r="F53" s="99"/>
      <c r="G53" s="99"/>
      <c r="H53" s="99"/>
      <c r="I53" s="99"/>
      <c r="J53" s="100"/>
      <c r="K53" s="92">
        <f t="shared" si="3"/>
        <v>245</v>
      </c>
      <c r="L53" s="93">
        <f t="shared" si="4"/>
        <v>0</v>
      </c>
      <c r="M53" s="94">
        <f t="shared" si="5"/>
        <v>245</v>
      </c>
      <c r="N53" s="93">
        <f t="shared" si="6"/>
        <v>0</v>
      </c>
      <c r="O53" s="52">
        <f t="shared" si="7"/>
        <v>245</v>
      </c>
      <c r="P53" s="95">
        <f t="shared" si="8"/>
        <v>0.002835648148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2">
        <v>1.0</v>
      </c>
      <c r="K54" s="92">
        <f t="shared" si="3"/>
        <v>0</v>
      </c>
      <c r="L54" s="93">
        <f t="shared" si="4"/>
        <v>0</v>
      </c>
      <c r="M54" s="94">
        <f t="shared" si="5"/>
        <v>158</v>
      </c>
      <c r="N54" s="93">
        <f t="shared" si="6"/>
        <v>720</v>
      </c>
      <c r="O54" s="93">
        <f t="shared" si="7"/>
        <v>720</v>
      </c>
      <c r="P54" s="95">
        <f t="shared" si="8"/>
        <v>0.008333333333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0.6368055555555555</v>
      </c>
      <c r="C55" s="119">
        <v>0.6393981481481481</v>
      </c>
      <c r="D55" s="88">
        <f t="shared" si="2"/>
        <v>0.002592592593</v>
      </c>
      <c r="E55" s="98"/>
      <c r="F55" s="99"/>
      <c r="G55" s="99"/>
      <c r="H55" s="99"/>
      <c r="I55" s="99"/>
      <c r="J55" s="100"/>
      <c r="K55" s="92">
        <f t="shared" si="3"/>
        <v>224</v>
      </c>
      <c r="L55" s="93">
        <f t="shared" si="4"/>
        <v>0</v>
      </c>
      <c r="M55" s="94">
        <f t="shared" si="5"/>
        <v>224</v>
      </c>
      <c r="N55" s="93">
        <f t="shared" si="6"/>
        <v>0</v>
      </c>
      <c r="O55" s="52">
        <f t="shared" si="7"/>
        <v>224</v>
      </c>
      <c r="P55" s="95">
        <f t="shared" si="8"/>
        <v>0.002592592593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0.6375</v>
      </c>
      <c r="C56" s="119">
        <v>0.640636574074074</v>
      </c>
      <c r="D56" s="88">
        <f t="shared" si="2"/>
        <v>0.003136574074</v>
      </c>
      <c r="E56" s="98"/>
      <c r="F56" s="99"/>
      <c r="G56" s="99"/>
      <c r="H56" s="99"/>
      <c r="I56" s="99"/>
      <c r="J56" s="100"/>
      <c r="K56" s="92">
        <f t="shared" si="3"/>
        <v>271</v>
      </c>
      <c r="L56" s="93">
        <f t="shared" si="4"/>
        <v>0</v>
      </c>
      <c r="M56" s="94">
        <f t="shared" si="5"/>
        <v>271</v>
      </c>
      <c r="N56" s="93">
        <f t="shared" si="6"/>
        <v>0</v>
      </c>
      <c r="O56" s="52">
        <f t="shared" si="7"/>
        <v>271</v>
      </c>
      <c r="P56" s="95">
        <f t="shared" si="8"/>
        <v>0.003136574074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9.0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292.0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600.0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0.6229166666666667</v>
      </c>
      <c r="C7" s="115">
        <v>0.6272800925925925</v>
      </c>
      <c r="D7" s="88">
        <f t="shared" ref="D7:D56" si="2">C7-B7</f>
        <v>0.004363425926</v>
      </c>
      <c r="E7" s="126">
        <v>1.0</v>
      </c>
      <c r="F7" s="90"/>
      <c r="G7" s="90"/>
      <c r="H7" s="90"/>
      <c r="I7" s="90"/>
      <c r="J7" s="91"/>
      <c r="K7" s="92">
        <f t="shared" ref="K7:K56" si="3">D7*86400</f>
        <v>377</v>
      </c>
      <c r="L7" s="93">
        <f t="shared" ref="L7:L56" si="4">SUMPRODUCT(E7:H7,E$6:H$6)</f>
        <v>10</v>
      </c>
      <c r="M7" s="94">
        <f t="shared" ref="M7:M56" si="5">MAX(MIN(K7+L7,$D$3),$D$2)</f>
        <v>387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387</v>
      </c>
      <c r="P7" s="95">
        <f t="shared" ref="P7:P56" si="8">O7/86400</f>
        <v>0.004479166667</v>
      </c>
      <c r="Q7" s="50">
        <f t="shared" ref="Q7:Q56" si="9">A7</f>
        <v>1</v>
      </c>
      <c r="R7" s="93" t="str">
        <f t="shared" ref="R7:W7" si="1">REPT(R$4,E7)</f>
        <v>A</v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>A</v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292</v>
      </c>
      <c r="N8" s="93">
        <f t="shared" si="6"/>
        <v>1200</v>
      </c>
      <c r="O8" s="93">
        <f t="shared" si="7"/>
        <v>1200</v>
      </c>
      <c r="P8" s="95">
        <f t="shared" si="8"/>
        <v>0.01388888889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0.6236111111111111</v>
      </c>
      <c r="C9" s="115">
        <v>0.6278587962962963</v>
      </c>
      <c r="D9" s="88">
        <f t="shared" si="2"/>
        <v>0.004247685185</v>
      </c>
      <c r="E9" s="98"/>
      <c r="F9" s="99"/>
      <c r="G9" s="99"/>
      <c r="H9" s="99"/>
      <c r="I9" s="99"/>
      <c r="J9" s="100"/>
      <c r="K9" s="92">
        <f t="shared" si="3"/>
        <v>367</v>
      </c>
      <c r="L9" s="93">
        <f t="shared" si="4"/>
        <v>0</v>
      </c>
      <c r="M9" s="94">
        <f t="shared" si="5"/>
        <v>367</v>
      </c>
      <c r="N9" s="93">
        <f t="shared" si="6"/>
        <v>0</v>
      </c>
      <c r="O9" s="52">
        <f t="shared" si="7"/>
        <v>367</v>
      </c>
      <c r="P9" s="95">
        <f t="shared" si="8"/>
        <v>0.004247685185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0.6243055555555556</v>
      </c>
      <c r="C10" s="115">
        <v>0.6286574074074074</v>
      </c>
      <c r="D10" s="88">
        <f t="shared" si="2"/>
        <v>0.004351851852</v>
      </c>
      <c r="E10" s="98"/>
      <c r="F10" s="99"/>
      <c r="G10" s="99"/>
      <c r="H10" s="99"/>
      <c r="I10" s="99"/>
      <c r="J10" s="100"/>
      <c r="K10" s="92">
        <f t="shared" si="3"/>
        <v>376</v>
      </c>
      <c r="L10" s="93">
        <f t="shared" si="4"/>
        <v>0</v>
      </c>
      <c r="M10" s="94">
        <f t="shared" si="5"/>
        <v>376</v>
      </c>
      <c r="N10" s="93">
        <f t="shared" si="6"/>
        <v>0</v>
      </c>
      <c r="O10" s="52">
        <f t="shared" si="7"/>
        <v>376</v>
      </c>
      <c r="P10" s="95">
        <f t="shared" si="8"/>
        <v>0.004351851852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0.625</v>
      </c>
      <c r="C11" s="115">
        <v>0.6292592592592593</v>
      </c>
      <c r="D11" s="88">
        <f t="shared" si="2"/>
        <v>0.004259259259</v>
      </c>
      <c r="E11" s="98"/>
      <c r="F11" s="99"/>
      <c r="G11" s="99"/>
      <c r="H11" s="99"/>
      <c r="I11" s="99"/>
      <c r="J11" s="100"/>
      <c r="K11" s="92">
        <f t="shared" si="3"/>
        <v>368</v>
      </c>
      <c r="L11" s="93">
        <f t="shared" si="4"/>
        <v>0</v>
      </c>
      <c r="M11" s="94">
        <f t="shared" si="5"/>
        <v>368</v>
      </c>
      <c r="N11" s="93">
        <f t="shared" si="6"/>
        <v>0</v>
      </c>
      <c r="O11" s="52">
        <f t="shared" si="7"/>
        <v>368</v>
      </c>
      <c r="P11" s="95">
        <f t="shared" si="8"/>
        <v>0.004259259259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0.6256944444444444</v>
      </c>
      <c r="C12" s="115">
        <v>0.6299537037037037</v>
      </c>
      <c r="D12" s="88">
        <f t="shared" si="2"/>
        <v>0.004259259259</v>
      </c>
      <c r="E12" s="98"/>
      <c r="F12" s="99"/>
      <c r="G12" s="99"/>
      <c r="H12" s="99"/>
      <c r="I12" s="99"/>
      <c r="J12" s="100"/>
      <c r="K12" s="92">
        <f t="shared" si="3"/>
        <v>368</v>
      </c>
      <c r="L12" s="93">
        <f t="shared" si="4"/>
        <v>0</v>
      </c>
      <c r="M12" s="94">
        <f t="shared" si="5"/>
        <v>368</v>
      </c>
      <c r="N12" s="93">
        <f t="shared" si="6"/>
        <v>0</v>
      </c>
      <c r="O12" s="52">
        <f t="shared" si="7"/>
        <v>368</v>
      </c>
      <c r="P12" s="95">
        <f t="shared" si="8"/>
        <v>0.004259259259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0.6263888888888889</v>
      </c>
      <c r="C13" s="115">
        <v>0.6306481481481482</v>
      </c>
      <c r="D13" s="88">
        <f t="shared" si="2"/>
        <v>0.004259259259</v>
      </c>
      <c r="E13" s="98"/>
      <c r="F13" s="99"/>
      <c r="G13" s="99"/>
      <c r="H13" s="99"/>
      <c r="I13" s="99"/>
      <c r="J13" s="100"/>
      <c r="K13" s="92">
        <f t="shared" si="3"/>
        <v>368</v>
      </c>
      <c r="L13" s="93">
        <f t="shared" si="4"/>
        <v>0</v>
      </c>
      <c r="M13" s="94">
        <f t="shared" si="5"/>
        <v>368</v>
      </c>
      <c r="N13" s="93">
        <f t="shared" si="6"/>
        <v>0</v>
      </c>
      <c r="O13" s="52">
        <f t="shared" si="7"/>
        <v>368</v>
      </c>
      <c r="P13" s="95">
        <f t="shared" si="8"/>
        <v>0.004259259259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0.6270833333333333</v>
      </c>
      <c r="C14" s="115">
        <v>0.6313541666666667</v>
      </c>
      <c r="D14" s="88">
        <f t="shared" si="2"/>
        <v>0.004270833333</v>
      </c>
      <c r="E14" s="98"/>
      <c r="F14" s="99"/>
      <c r="G14" s="99"/>
      <c r="H14" s="99"/>
      <c r="I14" s="99"/>
      <c r="J14" s="100"/>
      <c r="K14" s="92">
        <f t="shared" si="3"/>
        <v>369</v>
      </c>
      <c r="L14" s="93">
        <f t="shared" si="4"/>
        <v>0</v>
      </c>
      <c r="M14" s="94">
        <f t="shared" si="5"/>
        <v>369</v>
      </c>
      <c r="N14" s="93">
        <f t="shared" si="6"/>
        <v>0</v>
      </c>
      <c r="O14" s="52">
        <f t="shared" si="7"/>
        <v>369</v>
      </c>
      <c r="P14" s="95">
        <f t="shared" si="8"/>
        <v>0.004270833333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0.6277777777777778</v>
      </c>
      <c r="C15" s="115">
        <v>0.6320833333333333</v>
      </c>
      <c r="D15" s="88">
        <f t="shared" si="2"/>
        <v>0.004305555556</v>
      </c>
      <c r="E15" s="98"/>
      <c r="F15" s="99"/>
      <c r="G15" s="99"/>
      <c r="H15" s="99"/>
      <c r="I15" s="99"/>
      <c r="J15" s="100"/>
      <c r="K15" s="92">
        <f t="shared" si="3"/>
        <v>372</v>
      </c>
      <c r="L15" s="93">
        <f t="shared" si="4"/>
        <v>0</v>
      </c>
      <c r="M15" s="94">
        <f t="shared" si="5"/>
        <v>372</v>
      </c>
      <c r="N15" s="93">
        <f t="shared" si="6"/>
        <v>0</v>
      </c>
      <c r="O15" s="52">
        <f t="shared" si="7"/>
        <v>372</v>
      </c>
      <c r="P15" s="95">
        <f t="shared" si="8"/>
        <v>0.004305555556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0.6298611111111111</v>
      </c>
      <c r="C16" s="115">
        <v>0.6341898148148148</v>
      </c>
      <c r="D16" s="88">
        <f t="shared" si="2"/>
        <v>0.004328703704</v>
      </c>
      <c r="E16" s="98"/>
      <c r="F16" s="99"/>
      <c r="G16" s="99"/>
      <c r="H16" s="99"/>
      <c r="I16" s="99"/>
      <c r="J16" s="100"/>
      <c r="K16" s="92">
        <f t="shared" si="3"/>
        <v>374</v>
      </c>
      <c r="L16" s="93">
        <f t="shared" si="4"/>
        <v>0</v>
      </c>
      <c r="M16" s="94">
        <f t="shared" si="5"/>
        <v>374</v>
      </c>
      <c r="N16" s="93">
        <f t="shared" si="6"/>
        <v>0</v>
      </c>
      <c r="O16" s="52">
        <f t="shared" si="7"/>
        <v>374</v>
      </c>
      <c r="P16" s="95">
        <f t="shared" si="8"/>
        <v>0.004328703704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0.6284722222222222</v>
      </c>
      <c r="C17" s="115">
        <v>0.6324652777777777</v>
      </c>
      <c r="D17" s="88">
        <f t="shared" si="2"/>
        <v>0.003993055556</v>
      </c>
      <c r="E17" s="120">
        <v>1.0</v>
      </c>
      <c r="F17" s="99"/>
      <c r="G17" s="99"/>
      <c r="H17" s="99"/>
      <c r="I17" s="99"/>
      <c r="J17" s="100"/>
      <c r="K17" s="92">
        <f t="shared" si="3"/>
        <v>345</v>
      </c>
      <c r="L17" s="93">
        <f t="shared" si="4"/>
        <v>10</v>
      </c>
      <c r="M17" s="94">
        <f t="shared" si="5"/>
        <v>355</v>
      </c>
      <c r="N17" s="93">
        <f t="shared" si="6"/>
        <v>0</v>
      </c>
      <c r="O17" s="52">
        <f t="shared" si="7"/>
        <v>355</v>
      </c>
      <c r="P17" s="95">
        <f t="shared" si="8"/>
        <v>0.004108796296</v>
      </c>
      <c r="Q17" s="50">
        <f t="shared" si="9"/>
        <v>11</v>
      </c>
      <c r="R17" s="93" t="str">
        <f t="shared" ref="R17:W17" si="20">REPT(R$4,E17)</f>
        <v>A</v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>A</v>
      </c>
      <c r="AA17" s="93"/>
    </row>
    <row r="18" ht="14.25" customHeight="1">
      <c r="A18" s="50">
        <v>12.0</v>
      </c>
      <c r="B18" s="114">
        <v>0.6291666666666667</v>
      </c>
      <c r="C18" s="115">
        <v>0.6337962962962963</v>
      </c>
      <c r="D18" s="88">
        <f t="shared" si="2"/>
        <v>0.00462962963</v>
      </c>
      <c r="E18" s="98"/>
      <c r="F18" s="99"/>
      <c r="G18" s="99"/>
      <c r="H18" s="99"/>
      <c r="I18" s="99"/>
      <c r="J18" s="100"/>
      <c r="K18" s="92">
        <f t="shared" si="3"/>
        <v>400</v>
      </c>
      <c r="L18" s="93">
        <f t="shared" si="4"/>
        <v>0</v>
      </c>
      <c r="M18" s="94">
        <f t="shared" si="5"/>
        <v>400</v>
      </c>
      <c r="N18" s="93">
        <f t="shared" si="6"/>
        <v>0</v>
      </c>
      <c r="O18" s="52">
        <f t="shared" si="7"/>
        <v>400</v>
      </c>
      <c r="P18" s="95">
        <f t="shared" si="8"/>
        <v>0.00462962963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2">
        <v>1.0</v>
      </c>
      <c r="K19" s="92">
        <f t="shared" si="3"/>
        <v>0</v>
      </c>
      <c r="L19" s="93">
        <f t="shared" si="4"/>
        <v>0</v>
      </c>
      <c r="M19" s="94">
        <f t="shared" si="5"/>
        <v>292</v>
      </c>
      <c r="N19" s="93">
        <f t="shared" si="6"/>
        <v>1200</v>
      </c>
      <c r="O19" s="93">
        <f t="shared" si="7"/>
        <v>1200</v>
      </c>
      <c r="P19" s="95">
        <f t="shared" si="8"/>
        <v>0.01388888889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4">
        <v>0.6305555555555555</v>
      </c>
      <c r="C20" s="115">
        <v>0.6350462962962963</v>
      </c>
      <c r="D20" s="88">
        <f t="shared" si="2"/>
        <v>0.004490740741</v>
      </c>
      <c r="E20" s="98"/>
      <c r="F20" s="99"/>
      <c r="G20" s="99"/>
      <c r="H20" s="99"/>
      <c r="I20" s="99"/>
      <c r="J20" s="100"/>
      <c r="K20" s="92">
        <f t="shared" si="3"/>
        <v>388</v>
      </c>
      <c r="L20" s="93">
        <f t="shared" si="4"/>
        <v>0</v>
      </c>
      <c r="M20" s="94">
        <f t="shared" si="5"/>
        <v>388</v>
      </c>
      <c r="N20" s="93">
        <f t="shared" si="6"/>
        <v>0</v>
      </c>
      <c r="O20" s="52">
        <f t="shared" si="7"/>
        <v>388</v>
      </c>
      <c r="P20" s="95">
        <f t="shared" si="8"/>
        <v>0.004490740741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0.63125</v>
      </c>
      <c r="C21" s="115">
        <v>0.6356944444444445</v>
      </c>
      <c r="D21" s="88">
        <f t="shared" si="2"/>
        <v>0.004444444444</v>
      </c>
      <c r="E21" s="98"/>
      <c r="F21" s="99"/>
      <c r="G21" s="99"/>
      <c r="H21" s="99"/>
      <c r="I21" s="99"/>
      <c r="J21" s="100"/>
      <c r="K21" s="92">
        <f t="shared" si="3"/>
        <v>384</v>
      </c>
      <c r="L21" s="93">
        <f t="shared" si="4"/>
        <v>0</v>
      </c>
      <c r="M21" s="94">
        <f t="shared" si="5"/>
        <v>384</v>
      </c>
      <c r="N21" s="93">
        <f t="shared" si="6"/>
        <v>0</v>
      </c>
      <c r="O21" s="52">
        <f t="shared" si="7"/>
        <v>384</v>
      </c>
      <c r="P21" s="95">
        <f t="shared" si="8"/>
        <v>0.004444444444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0.6319444444444444</v>
      </c>
      <c r="C22" s="119">
        <v>0.6365046296296296</v>
      </c>
      <c r="D22" s="88">
        <f t="shared" si="2"/>
        <v>0.004560185185</v>
      </c>
      <c r="E22" s="98"/>
      <c r="F22" s="99"/>
      <c r="G22" s="99"/>
      <c r="H22" s="99"/>
      <c r="I22" s="99"/>
      <c r="J22" s="100"/>
      <c r="K22" s="92">
        <f t="shared" si="3"/>
        <v>394</v>
      </c>
      <c r="L22" s="93">
        <f t="shared" si="4"/>
        <v>0</v>
      </c>
      <c r="M22" s="94">
        <f t="shared" si="5"/>
        <v>394</v>
      </c>
      <c r="N22" s="93">
        <f t="shared" si="6"/>
        <v>0</v>
      </c>
      <c r="O22" s="52">
        <f t="shared" si="7"/>
        <v>394</v>
      </c>
      <c r="P22" s="95">
        <f t="shared" si="8"/>
        <v>0.004560185185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0.6326388888888889</v>
      </c>
      <c r="C23" s="119">
        <v>0.636875</v>
      </c>
      <c r="D23" s="88">
        <f t="shared" si="2"/>
        <v>0.004236111111</v>
      </c>
      <c r="E23" s="98"/>
      <c r="F23" s="99"/>
      <c r="G23" s="99"/>
      <c r="H23" s="99"/>
      <c r="I23" s="123">
        <v>1.0</v>
      </c>
      <c r="J23" s="100"/>
      <c r="K23" s="92">
        <f t="shared" si="3"/>
        <v>366</v>
      </c>
      <c r="L23" s="93">
        <f t="shared" si="4"/>
        <v>0</v>
      </c>
      <c r="M23" s="94">
        <f t="shared" si="5"/>
        <v>366</v>
      </c>
      <c r="N23" s="93">
        <f t="shared" si="6"/>
        <v>600</v>
      </c>
      <c r="O23" s="93">
        <f t="shared" si="7"/>
        <v>600</v>
      </c>
      <c r="P23" s="95">
        <f t="shared" si="8"/>
        <v>0.006944444444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>E</v>
      </c>
      <c r="W23" s="93" t="str">
        <f t="shared" si="26"/>
        <v/>
      </c>
      <c r="X23" s="93"/>
      <c r="Y23" s="93"/>
      <c r="Z23" s="93" t="str">
        <f t="shared" si="11"/>
        <v>E</v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292</v>
      </c>
      <c r="N24" s="93">
        <f t="shared" si="6"/>
        <v>1200</v>
      </c>
      <c r="O24" s="93">
        <f t="shared" si="7"/>
        <v>1200</v>
      </c>
      <c r="P24" s="95">
        <f t="shared" si="8"/>
        <v>0.01388888889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0.6340277777777777</v>
      </c>
      <c r="C25" s="119">
        <v>0.6388657407407408</v>
      </c>
      <c r="D25" s="88">
        <f t="shared" si="2"/>
        <v>0.004837962963</v>
      </c>
      <c r="E25" s="98"/>
      <c r="F25" s="99"/>
      <c r="G25" s="99"/>
      <c r="H25" s="99"/>
      <c r="I25" s="99"/>
      <c r="J25" s="100"/>
      <c r="K25" s="92">
        <f t="shared" si="3"/>
        <v>418</v>
      </c>
      <c r="L25" s="93">
        <f t="shared" si="4"/>
        <v>0</v>
      </c>
      <c r="M25" s="94">
        <f t="shared" si="5"/>
        <v>418</v>
      </c>
      <c r="N25" s="93">
        <f t="shared" si="6"/>
        <v>0</v>
      </c>
      <c r="O25" s="52">
        <f t="shared" si="7"/>
        <v>418</v>
      </c>
      <c r="P25" s="95">
        <f t="shared" si="8"/>
        <v>0.004837962963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0.6347222222222222</v>
      </c>
      <c r="C26" s="119">
        <v>0.6395023148148148</v>
      </c>
      <c r="D26" s="88">
        <f t="shared" si="2"/>
        <v>0.004780092593</v>
      </c>
      <c r="E26" s="102"/>
      <c r="F26" s="103"/>
      <c r="G26" s="103"/>
      <c r="H26" s="103"/>
      <c r="I26" s="103"/>
      <c r="J26" s="104"/>
      <c r="K26" s="92">
        <f t="shared" si="3"/>
        <v>413</v>
      </c>
      <c r="L26" s="93">
        <f t="shared" si="4"/>
        <v>0</v>
      </c>
      <c r="M26" s="94">
        <f t="shared" si="5"/>
        <v>413</v>
      </c>
      <c r="N26" s="93">
        <f t="shared" si="6"/>
        <v>0</v>
      </c>
      <c r="O26" s="52">
        <f t="shared" si="7"/>
        <v>413</v>
      </c>
      <c r="P26" s="95">
        <f t="shared" si="8"/>
        <v>0.004780092593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0.6354166666666666</v>
      </c>
      <c r="C27" s="119">
        <v>0.6403472222222222</v>
      </c>
      <c r="D27" s="88">
        <f t="shared" si="2"/>
        <v>0.004930555556</v>
      </c>
      <c r="E27" s="98"/>
      <c r="F27" s="99"/>
      <c r="G27" s="99"/>
      <c r="H27" s="99"/>
      <c r="I27" s="99"/>
      <c r="J27" s="100"/>
      <c r="K27" s="92">
        <f t="shared" si="3"/>
        <v>426</v>
      </c>
      <c r="L27" s="93">
        <f t="shared" si="4"/>
        <v>0</v>
      </c>
      <c r="M27" s="94">
        <f t="shared" si="5"/>
        <v>426</v>
      </c>
      <c r="N27" s="93">
        <f t="shared" si="6"/>
        <v>0</v>
      </c>
      <c r="O27" s="52">
        <f t="shared" si="7"/>
        <v>426</v>
      </c>
      <c r="P27" s="95">
        <f t="shared" si="8"/>
        <v>0.004930555556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0.6333333333333333</v>
      </c>
      <c r="C28" s="119">
        <v>0.6374768518518519</v>
      </c>
      <c r="D28" s="88">
        <f t="shared" si="2"/>
        <v>0.004143518519</v>
      </c>
      <c r="E28" s="98"/>
      <c r="F28" s="99"/>
      <c r="G28" s="99"/>
      <c r="H28" s="99"/>
      <c r="I28" s="99"/>
      <c r="J28" s="100"/>
      <c r="K28" s="92">
        <f t="shared" si="3"/>
        <v>358</v>
      </c>
      <c r="L28" s="93">
        <f t="shared" si="4"/>
        <v>0</v>
      </c>
      <c r="M28" s="94">
        <f t="shared" si="5"/>
        <v>358</v>
      </c>
      <c r="N28" s="93">
        <f t="shared" si="6"/>
        <v>0</v>
      </c>
      <c r="O28" s="52">
        <f t="shared" si="7"/>
        <v>358</v>
      </c>
      <c r="P28" s="95">
        <f t="shared" si="8"/>
        <v>0.004143518519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292</v>
      </c>
      <c r="N29" s="93">
        <f t="shared" si="6"/>
        <v>1200</v>
      </c>
      <c r="O29" s="93">
        <f t="shared" si="7"/>
        <v>1200</v>
      </c>
      <c r="P29" s="95">
        <f t="shared" si="8"/>
        <v>0.01388888889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0.6361111111111111</v>
      </c>
      <c r="C30" s="119">
        <v>0.6408912037037037</v>
      </c>
      <c r="D30" s="88">
        <f t="shared" si="2"/>
        <v>0.004780092593</v>
      </c>
      <c r="E30" s="98"/>
      <c r="F30" s="99"/>
      <c r="G30" s="99"/>
      <c r="H30" s="99"/>
      <c r="I30" s="99"/>
      <c r="J30" s="100"/>
      <c r="K30" s="92">
        <f t="shared" si="3"/>
        <v>413</v>
      </c>
      <c r="L30" s="93">
        <f t="shared" si="4"/>
        <v>0</v>
      </c>
      <c r="M30" s="94">
        <f t="shared" si="5"/>
        <v>413</v>
      </c>
      <c r="N30" s="93">
        <f t="shared" si="6"/>
        <v>0</v>
      </c>
      <c r="O30" s="52">
        <f t="shared" si="7"/>
        <v>413</v>
      </c>
      <c r="P30" s="95">
        <f t="shared" si="8"/>
        <v>0.004780092593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292</v>
      </c>
      <c r="N31" s="93">
        <f t="shared" si="6"/>
        <v>1200</v>
      </c>
      <c r="O31" s="93">
        <f t="shared" si="7"/>
        <v>1200</v>
      </c>
      <c r="P31" s="95">
        <f t="shared" si="8"/>
        <v>0.01388888889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0.6368055555555555</v>
      </c>
      <c r="C32" s="119">
        <v>0.641238425925926</v>
      </c>
      <c r="D32" s="88">
        <f t="shared" si="2"/>
        <v>0.00443287037</v>
      </c>
      <c r="E32" s="98"/>
      <c r="F32" s="99"/>
      <c r="G32" s="99"/>
      <c r="H32" s="99"/>
      <c r="I32" s="99"/>
      <c r="J32" s="100"/>
      <c r="K32" s="92">
        <f t="shared" si="3"/>
        <v>383</v>
      </c>
      <c r="L32" s="93">
        <f t="shared" si="4"/>
        <v>0</v>
      </c>
      <c r="M32" s="94">
        <f t="shared" si="5"/>
        <v>383</v>
      </c>
      <c r="N32" s="93">
        <f t="shared" si="6"/>
        <v>0</v>
      </c>
      <c r="O32" s="52">
        <f t="shared" si="7"/>
        <v>383</v>
      </c>
      <c r="P32" s="95">
        <f t="shared" si="8"/>
        <v>0.00443287037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0.6416666666666667</v>
      </c>
      <c r="C33" s="119">
        <v>0.6459837962962963</v>
      </c>
      <c r="D33" s="88">
        <f t="shared" si="2"/>
        <v>0.00431712963</v>
      </c>
      <c r="E33" s="98"/>
      <c r="F33" s="99"/>
      <c r="G33" s="99"/>
      <c r="H33" s="99"/>
      <c r="I33" s="99"/>
      <c r="J33" s="100"/>
      <c r="K33" s="92">
        <f t="shared" si="3"/>
        <v>373</v>
      </c>
      <c r="L33" s="93">
        <f t="shared" si="4"/>
        <v>0</v>
      </c>
      <c r="M33" s="94">
        <f t="shared" si="5"/>
        <v>373</v>
      </c>
      <c r="N33" s="93">
        <f t="shared" si="6"/>
        <v>0</v>
      </c>
      <c r="O33" s="52">
        <f t="shared" si="7"/>
        <v>373</v>
      </c>
      <c r="P33" s="95">
        <f t="shared" si="8"/>
        <v>0.00431712963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0.6375</v>
      </c>
      <c r="C34" s="119">
        <v>0.6425925925925926</v>
      </c>
      <c r="D34" s="88">
        <f t="shared" si="2"/>
        <v>0.005092592593</v>
      </c>
      <c r="E34" s="98"/>
      <c r="F34" s="99"/>
      <c r="G34" s="99"/>
      <c r="H34" s="99"/>
      <c r="I34" s="99"/>
      <c r="J34" s="100"/>
      <c r="K34" s="92">
        <f t="shared" si="3"/>
        <v>440</v>
      </c>
      <c r="L34" s="93">
        <f t="shared" si="4"/>
        <v>0</v>
      </c>
      <c r="M34" s="94">
        <f t="shared" si="5"/>
        <v>440</v>
      </c>
      <c r="N34" s="93">
        <f t="shared" si="6"/>
        <v>0</v>
      </c>
      <c r="O34" s="52">
        <f t="shared" si="7"/>
        <v>440</v>
      </c>
      <c r="P34" s="95">
        <f t="shared" si="8"/>
        <v>0.005092592593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0.6381944444444444</v>
      </c>
      <c r="C35" s="119">
        <v>0.6423611111111112</v>
      </c>
      <c r="D35" s="88">
        <f t="shared" si="2"/>
        <v>0.004166666667</v>
      </c>
      <c r="E35" s="120">
        <v>1.0</v>
      </c>
      <c r="F35" s="99"/>
      <c r="G35" s="99"/>
      <c r="H35" s="99"/>
      <c r="I35" s="99"/>
      <c r="J35" s="100"/>
      <c r="K35" s="92">
        <f t="shared" si="3"/>
        <v>360</v>
      </c>
      <c r="L35" s="93">
        <f t="shared" si="4"/>
        <v>10</v>
      </c>
      <c r="M35" s="94">
        <f t="shared" si="5"/>
        <v>370</v>
      </c>
      <c r="N35" s="93">
        <f t="shared" si="6"/>
        <v>0</v>
      </c>
      <c r="O35" s="52">
        <f t="shared" si="7"/>
        <v>370</v>
      </c>
      <c r="P35" s="95">
        <f t="shared" si="8"/>
        <v>0.004282407407</v>
      </c>
      <c r="Q35" s="50">
        <f t="shared" si="9"/>
        <v>29</v>
      </c>
      <c r="R35" s="93" t="str">
        <f t="shared" ref="R35:W35" si="38">REPT(R$4,E35)</f>
        <v>A</v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A</v>
      </c>
      <c r="AA35" s="93"/>
    </row>
    <row r="36" ht="14.25" customHeight="1">
      <c r="A36" s="50">
        <v>30.0</v>
      </c>
      <c r="B36" s="118">
        <v>0.6388888888888888</v>
      </c>
      <c r="C36" s="119">
        <v>0.643587962962963</v>
      </c>
      <c r="D36" s="88">
        <f t="shared" si="2"/>
        <v>0.004699074074</v>
      </c>
      <c r="E36" s="98"/>
      <c r="F36" s="99"/>
      <c r="G36" s="99"/>
      <c r="H36" s="99"/>
      <c r="I36" s="99"/>
      <c r="J36" s="100"/>
      <c r="K36" s="92">
        <f t="shared" si="3"/>
        <v>406</v>
      </c>
      <c r="L36" s="93">
        <f t="shared" si="4"/>
        <v>0</v>
      </c>
      <c r="M36" s="94">
        <f t="shared" si="5"/>
        <v>406</v>
      </c>
      <c r="N36" s="93">
        <f t="shared" si="6"/>
        <v>0</v>
      </c>
      <c r="O36" s="52">
        <f t="shared" si="7"/>
        <v>406</v>
      </c>
      <c r="P36" s="95">
        <f t="shared" si="8"/>
        <v>0.004699074074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0.6395833333333333</v>
      </c>
      <c r="C37" s="119">
        <v>0.6444907407407408</v>
      </c>
      <c r="D37" s="88">
        <f t="shared" si="2"/>
        <v>0.004907407407</v>
      </c>
      <c r="E37" s="98"/>
      <c r="F37" s="99"/>
      <c r="G37" s="99"/>
      <c r="H37" s="99"/>
      <c r="I37" s="99"/>
      <c r="J37" s="100"/>
      <c r="K37" s="92">
        <f t="shared" si="3"/>
        <v>424</v>
      </c>
      <c r="L37" s="93">
        <f t="shared" si="4"/>
        <v>0</v>
      </c>
      <c r="M37" s="94">
        <f t="shared" si="5"/>
        <v>424</v>
      </c>
      <c r="N37" s="93">
        <f t="shared" si="6"/>
        <v>0</v>
      </c>
      <c r="O37" s="52">
        <f t="shared" si="7"/>
        <v>424</v>
      </c>
      <c r="P37" s="95">
        <f t="shared" si="8"/>
        <v>0.004907407407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18">
        <v>0.6402777777777777</v>
      </c>
      <c r="C38" s="119">
        <v>0.6451967592592592</v>
      </c>
      <c r="D38" s="88">
        <f t="shared" si="2"/>
        <v>0.004918981481</v>
      </c>
      <c r="E38" s="98"/>
      <c r="F38" s="99"/>
      <c r="G38" s="99"/>
      <c r="H38" s="99"/>
      <c r="I38" s="99"/>
      <c r="J38" s="100"/>
      <c r="K38" s="92">
        <f t="shared" si="3"/>
        <v>425</v>
      </c>
      <c r="L38" s="93">
        <f t="shared" si="4"/>
        <v>0</v>
      </c>
      <c r="M38" s="94">
        <f t="shared" si="5"/>
        <v>425</v>
      </c>
      <c r="N38" s="93">
        <f t="shared" si="6"/>
        <v>0</v>
      </c>
      <c r="O38" s="52">
        <f t="shared" si="7"/>
        <v>425</v>
      </c>
      <c r="P38" s="95">
        <f t="shared" si="8"/>
        <v>0.004918981481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0.6409722222222223</v>
      </c>
      <c r="C39" s="119">
        <v>0.6456481481481482</v>
      </c>
      <c r="D39" s="88">
        <f t="shared" si="2"/>
        <v>0.004675925926</v>
      </c>
      <c r="E39" s="98"/>
      <c r="F39" s="99"/>
      <c r="G39" s="99"/>
      <c r="H39" s="99"/>
      <c r="I39" s="99"/>
      <c r="J39" s="100"/>
      <c r="K39" s="92">
        <f t="shared" si="3"/>
        <v>404</v>
      </c>
      <c r="L39" s="93">
        <f t="shared" si="4"/>
        <v>0</v>
      </c>
      <c r="M39" s="94">
        <f t="shared" si="5"/>
        <v>404</v>
      </c>
      <c r="N39" s="93">
        <f t="shared" si="6"/>
        <v>0</v>
      </c>
      <c r="O39" s="52">
        <f t="shared" si="7"/>
        <v>404</v>
      </c>
      <c r="P39" s="95">
        <f t="shared" si="8"/>
        <v>0.004675925926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0.6423611111111112</v>
      </c>
      <c r="C40" s="119">
        <v>0.6468865740740741</v>
      </c>
      <c r="D40" s="88">
        <f t="shared" si="2"/>
        <v>0.004525462963</v>
      </c>
      <c r="E40" s="120">
        <v>1.0</v>
      </c>
      <c r="F40" s="99"/>
      <c r="G40" s="99"/>
      <c r="H40" s="99"/>
      <c r="I40" s="99"/>
      <c r="J40" s="100"/>
      <c r="K40" s="92">
        <f t="shared" si="3"/>
        <v>391</v>
      </c>
      <c r="L40" s="93">
        <f t="shared" si="4"/>
        <v>10</v>
      </c>
      <c r="M40" s="94">
        <f t="shared" si="5"/>
        <v>401</v>
      </c>
      <c r="N40" s="93">
        <f t="shared" si="6"/>
        <v>0</v>
      </c>
      <c r="O40" s="52">
        <f t="shared" si="7"/>
        <v>401</v>
      </c>
      <c r="P40" s="95">
        <f t="shared" si="8"/>
        <v>0.004641203704</v>
      </c>
      <c r="Q40" s="50">
        <f t="shared" si="9"/>
        <v>34</v>
      </c>
      <c r="R40" s="93" t="str">
        <f t="shared" ref="R40:W40" si="43">REPT(R$4,E40)</f>
        <v>A</v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>A</v>
      </c>
      <c r="AA40" s="93"/>
    </row>
    <row r="41" ht="14.25" customHeight="1">
      <c r="A41" s="50">
        <v>35.0</v>
      </c>
      <c r="B41" s="118">
        <v>0.6430555555555556</v>
      </c>
      <c r="C41" s="119">
        <v>0.6480439814814815</v>
      </c>
      <c r="D41" s="88">
        <f t="shared" si="2"/>
        <v>0.004988425926</v>
      </c>
      <c r="E41" s="98"/>
      <c r="F41" s="99"/>
      <c r="G41" s="99"/>
      <c r="H41" s="99"/>
      <c r="I41" s="99"/>
      <c r="J41" s="100"/>
      <c r="K41" s="92">
        <f t="shared" si="3"/>
        <v>431</v>
      </c>
      <c r="L41" s="93">
        <f t="shared" si="4"/>
        <v>0</v>
      </c>
      <c r="M41" s="94">
        <f t="shared" si="5"/>
        <v>431</v>
      </c>
      <c r="N41" s="93">
        <f t="shared" si="6"/>
        <v>0</v>
      </c>
      <c r="O41" s="52">
        <f t="shared" si="7"/>
        <v>431</v>
      </c>
      <c r="P41" s="95">
        <f t="shared" si="8"/>
        <v>0.004988425926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0.64375</v>
      </c>
      <c r="C42" s="119">
        <v>0.6488078703703704</v>
      </c>
      <c r="D42" s="88">
        <f t="shared" si="2"/>
        <v>0.00505787037</v>
      </c>
      <c r="E42" s="120">
        <v>1.0</v>
      </c>
      <c r="F42" s="99"/>
      <c r="G42" s="99"/>
      <c r="H42" s="99"/>
      <c r="I42" s="123">
        <v>1.0</v>
      </c>
      <c r="J42" s="100"/>
      <c r="K42" s="92">
        <f t="shared" si="3"/>
        <v>437</v>
      </c>
      <c r="L42" s="93">
        <f t="shared" si="4"/>
        <v>10</v>
      </c>
      <c r="M42" s="94">
        <f t="shared" si="5"/>
        <v>447</v>
      </c>
      <c r="N42" s="93">
        <f t="shared" si="6"/>
        <v>600</v>
      </c>
      <c r="O42" s="93">
        <f t="shared" si="7"/>
        <v>600</v>
      </c>
      <c r="P42" s="95">
        <f t="shared" si="8"/>
        <v>0.006944444444</v>
      </c>
      <c r="Q42" s="50">
        <f t="shared" si="9"/>
        <v>36</v>
      </c>
      <c r="R42" s="93" t="str">
        <f t="shared" ref="R42:W42" si="45">REPT(R$4,E42)</f>
        <v>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>E</v>
      </c>
      <c r="W42" s="93" t="str">
        <f t="shared" si="45"/>
        <v/>
      </c>
      <c r="X42" s="93"/>
      <c r="Y42" s="93"/>
      <c r="Z42" s="93" t="str">
        <f t="shared" si="11"/>
        <v>AE</v>
      </c>
      <c r="AA42" s="93"/>
    </row>
    <row r="43" ht="14.25" customHeight="1">
      <c r="A43" s="50">
        <v>37.0</v>
      </c>
      <c r="B43" s="118">
        <v>0.6444444444444445</v>
      </c>
      <c r="C43" s="119">
        <v>0.6497685185185185</v>
      </c>
      <c r="D43" s="88">
        <f t="shared" si="2"/>
        <v>0.005324074074</v>
      </c>
      <c r="E43" s="98"/>
      <c r="F43" s="99"/>
      <c r="G43" s="99"/>
      <c r="H43" s="99"/>
      <c r="I43" s="99"/>
      <c r="J43" s="100"/>
      <c r="K43" s="92">
        <f t="shared" si="3"/>
        <v>460</v>
      </c>
      <c r="L43" s="93">
        <f t="shared" si="4"/>
        <v>0</v>
      </c>
      <c r="M43" s="94">
        <f t="shared" si="5"/>
        <v>460</v>
      </c>
      <c r="N43" s="93">
        <f t="shared" si="6"/>
        <v>0</v>
      </c>
      <c r="O43" s="52">
        <f t="shared" si="7"/>
        <v>460</v>
      </c>
      <c r="P43" s="95">
        <f t="shared" si="8"/>
        <v>0.005324074074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0.6451388888888889</v>
      </c>
      <c r="C44" s="119">
        <v>0.6503703703703704</v>
      </c>
      <c r="D44" s="88">
        <f t="shared" si="2"/>
        <v>0.005231481481</v>
      </c>
      <c r="E44" s="98"/>
      <c r="F44" s="99"/>
      <c r="G44" s="99"/>
      <c r="H44" s="99"/>
      <c r="I44" s="99"/>
      <c r="J44" s="100"/>
      <c r="K44" s="92">
        <f t="shared" si="3"/>
        <v>452</v>
      </c>
      <c r="L44" s="93">
        <f t="shared" si="4"/>
        <v>0</v>
      </c>
      <c r="M44" s="94">
        <f t="shared" si="5"/>
        <v>452</v>
      </c>
      <c r="N44" s="93">
        <f t="shared" si="6"/>
        <v>0</v>
      </c>
      <c r="O44" s="52">
        <f t="shared" si="7"/>
        <v>452</v>
      </c>
      <c r="P44" s="95">
        <f t="shared" si="8"/>
        <v>0.005231481481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0.6458333333333334</v>
      </c>
      <c r="C45" s="119">
        <v>0.6505324074074074</v>
      </c>
      <c r="D45" s="88">
        <f t="shared" si="2"/>
        <v>0.004699074074</v>
      </c>
      <c r="E45" s="98"/>
      <c r="F45" s="99"/>
      <c r="G45" s="99"/>
      <c r="H45" s="99"/>
      <c r="I45" s="99"/>
      <c r="J45" s="100"/>
      <c r="K45" s="92">
        <f t="shared" si="3"/>
        <v>406</v>
      </c>
      <c r="L45" s="93">
        <f t="shared" si="4"/>
        <v>0</v>
      </c>
      <c r="M45" s="94">
        <f t="shared" si="5"/>
        <v>406</v>
      </c>
      <c r="N45" s="93">
        <f t="shared" si="6"/>
        <v>0</v>
      </c>
      <c r="O45" s="52">
        <f t="shared" si="7"/>
        <v>406</v>
      </c>
      <c r="P45" s="95">
        <f t="shared" si="8"/>
        <v>0.004699074074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18"/>
      <c r="C46" s="119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292</v>
      </c>
      <c r="N46" s="93">
        <f t="shared" si="6"/>
        <v>1200</v>
      </c>
      <c r="O46" s="93">
        <f t="shared" si="7"/>
        <v>1200</v>
      </c>
      <c r="P46" s="95">
        <f t="shared" si="8"/>
        <v>0.01388888889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0.6465277777777778</v>
      </c>
      <c r="C47" s="119">
        <v>0.6509606481481481</v>
      </c>
      <c r="D47" s="88">
        <f t="shared" si="2"/>
        <v>0.00443287037</v>
      </c>
      <c r="E47" s="98"/>
      <c r="F47" s="99"/>
      <c r="G47" s="99"/>
      <c r="H47" s="99"/>
      <c r="I47" s="99"/>
      <c r="J47" s="100"/>
      <c r="K47" s="92">
        <f t="shared" si="3"/>
        <v>383</v>
      </c>
      <c r="L47" s="93">
        <f t="shared" si="4"/>
        <v>0</v>
      </c>
      <c r="M47" s="94">
        <f t="shared" si="5"/>
        <v>383</v>
      </c>
      <c r="N47" s="93">
        <f t="shared" si="6"/>
        <v>0</v>
      </c>
      <c r="O47" s="52">
        <f t="shared" si="7"/>
        <v>383</v>
      </c>
      <c r="P47" s="95">
        <f t="shared" si="8"/>
        <v>0.00443287037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0.65</v>
      </c>
      <c r="C48" s="119">
        <v>0.6552662037037037</v>
      </c>
      <c r="D48" s="88">
        <f t="shared" si="2"/>
        <v>0.005266203704</v>
      </c>
      <c r="E48" s="120">
        <v>1.0</v>
      </c>
      <c r="F48" s="99"/>
      <c r="G48" s="99"/>
      <c r="H48" s="99"/>
      <c r="I48" s="99"/>
      <c r="J48" s="100"/>
      <c r="K48" s="92">
        <f t="shared" si="3"/>
        <v>455</v>
      </c>
      <c r="L48" s="93">
        <f t="shared" si="4"/>
        <v>10</v>
      </c>
      <c r="M48" s="94">
        <f t="shared" si="5"/>
        <v>465</v>
      </c>
      <c r="N48" s="93">
        <f t="shared" si="6"/>
        <v>0</v>
      </c>
      <c r="O48" s="52">
        <f t="shared" si="7"/>
        <v>465</v>
      </c>
      <c r="P48" s="95">
        <f t="shared" si="8"/>
        <v>0.005381944444</v>
      </c>
      <c r="Q48" s="50">
        <f t="shared" si="9"/>
        <v>42</v>
      </c>
      <c r="R48" s="93" t="str">
        <f t="shared" ref="R48:W48" si="51">REPT(R$4,E48)</f>
        <v>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</v>
      </c>
      <c r="AA48" s="93"/>
    </row>
    <row r="49" ht="14.25" customHeight="1">
      <c r="A49" s="50">
        <v>43.0</v>
      </c>
      <c r="B49" s="118">
        <v>0.6472222222222223</v>
      </c>
      <c r="C49" s="119">
        <v>0.6518518518518519</v>
      </c>
      <c r="D49" s="88">
        <f t="shared" si="2"/>
        <v>0.00462962963</v>
      </c>
      <c r="E49" s="98"/>
      <c r="F49" s="99"/>
      <c r="G49" s="99"/>
      <c r="H49" s="99"/>
      <c r="I49" s="99"/>
      <c r="J49" s="100"/>
      <c r="K49" s="92">
        <f t="shared" si="3"/>
        <v>400</v>
      </c>
      <c r="L49" s="93">
        <f t="shared" si="4"/>
        <v>0</v>
      </c>
      <c r="M49" s="94">
        <f t="shared" si="5"/>
        <v>400</v>
      </c>
      <c r="N49" s="93">
        <f t="shared" si="6"/>
        <v>0</v>
      </c>
      <c r="O49" s="52">
        <f t="shared" si="7"/>
        <v>400</v>
      </c>
      <c r="P49" s="95">
        <f t="shared" si="8"/>
        <v>0.00462962963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0.6479166666666667</v>
      </c>
      <c r="C50" s="119">
        <v>0.6527546296296296</v>
      </c>
      <c r="D50" s="88">
        <f t="shared" si="2"/>
        <v>0.004837962963</v>
      </c>
      <c r="E50" s="98"/>
      <c r="F50" s="99"/>
      <c r="G50" s="99"/>
      <c r="H50" s="99"/>
      <c r="I50" s="99"/>
      <c r="J50" s="100"/>
      <c r="K50" s="92">
        <f t="shared" si="3"/>
        <v>418</v>
      </c>
      <c r="L50" s="93">
        <f t="shared" si="4"/>
        <v>0</v>
      </c>
      <c r="M50" s="94">
        <f t="shared" si="5"/>
        <v>418</v>
      </c>
      <c r="N50" s="93">
        <f t="shared" si="6"/>
        <v>0</v>
      </c>
      <c r="O50" s="52">
        <f t="shared" si="7"/>
        <v>418</v>
      </c>
      <c r="P50" s="95">
        <f t="shared" si="8"/>
        <v>0.004837962963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0.6486111111111111</v>
      </c>
      <c r="C51" s="119">
        <v>0.6534027777777778</v>
      </c>
      <c r="D51" s="88">
        <f t="shared" si="2"/>
        <v>0.004791666667</v>
      </c>
      <c r="E51" s="98"/>
      <c r="F51" s="99"/>
      <c r="G51" s="99"/>
      <c r="H51" s="99"/>
      <c r="I51" s="99"/>
      <c r="J51" s="100"/>
      <c r="K51" s="92">
        <f t="shared" si="3"/>
        <v>414</v>
      </c>
      <c r="L51" s="93">
        <f t="shared" si="4"/>
        <v>0</v>
      </c>
      <c r="M51" s="94">
        <f t="shared" si="5"/>
        <v>414</v>
      </c>
      <c r="N51" s="93">
        <f t="shared" si="6"/>
        <v>0</v>
      </c>
      <c r="O51" s="52">
        <f t="shared" si="7"/>
        <v>414</v>
      </c>
      <c r="P51" s="95">
        <f t="shared" si="8"/>
        <v>0.004791666667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292</v>
      </c>
      <c r="N52" s="93">
        <f t="shared" si="6"/>
        <v>1200</v>
      </c>
      <c r="O52" s="93">
        <f t="shared" si="7"/>
        <v>1200</v>
      </c>
      <c r="P52" s="95">
        <f t="shared" si="8"/>
        <v>0.01388888889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0.6493055555555556</v>
      </c>
      <c r="C53" s="119">
        <v>0.6544328703703703</v>
      </c>
      <c r="D53" s="88">
        <f t="shared" si="2"/>
        <v>0.005127314815</v>
      </c>
      <c r="E53" s="98"/>
      <c r="F53" s="99"/>
      <c r="G53" s="99"/>
      <c r="H53" s="99"/>
      <c r="I53" s="99"/>
      <c r="J53" s="100"/>
      <c r="K53" s="92">
        <f t="shared" si="3"/>
        <v>443</v>
      </c>
      <c r="L53" s="93">
        <f t="shared" si="4"/>
        <v>0</v>
      </c>
      <c r="M53" s="94">
        <f t="shared" si="5"/>
        <v>443</v>
      </c>
      <c r="N53" s="93">
        <f t="shared" si="6"/>
        <v>0</v>
      </c>
      <c r="O53" s="52">
        <f t="shared" si="7"/>
        <v>443</v>
      </c>
      <c r="P53" s="95">
        <f t="shared" si="8"/>
        <v>0.005127314815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2">
        <v>1.0</v>
      </c>
      <c r="K54" s="92">
        <f t="shared" si="3"/>
        <v>0</v>
      </c>
      <c r="L54" s="93">
        <f t="shared" si="4"/>
        <v>0</v>
      </c>
      <c r="M54" s="94">
        <f t="shared" si="5"/>
        <v>292</v>
      </c>
      <c r="N54" s="93">
        <f t="shared" si="6"/>
        <v>1200</v>
      </c>
      <c r="O54" s="93">
        <f t="shared" si="7"/>
        <v>1200</v>
      </c>
      <c r="P54" s="95">
        <f t="shared" si="8"/>
        <v>0.01388888889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0.6506944444444445</v>
      </c>
      <c r="C55" s="119">
        <v>0.6558564814814815</v>
      </c>
      <c r="D55" s="88">
        <f t="shared" si="2"/>
        <v>0.005162037037</v>
      </c>
      <c r="E55" s="98"/>
      <c r="F55" s="99"/>
      <c r="G55" s="99"/>
      <c r="H55" s="99"/>
      <c r="I55" s="99"/>
      <c r="J55" s="100"/>
      <c r="K55" s="92">
        <f t="shared" si="3"/>
        <v>446</v>
      </c>
      <c r="L55" s="93">
        <f t="shared" si="4"/>
        <v>0</v>
      </c>
      <c r="M55" s="94">
        <f t="shared" si="5"/>
        <v>446</v>
      </c>
      <c r="N55" s="93">
        <f t="shared" si="6"/>
        <v>0</v>
      </c>
      <c r="O55" s="52">
        <f t="shared" si="7"/>
        <v>446</v>
      </c>
      <c r="P55" s="95">
        <f t="shared" si="8"/>
        <v>0.005162037037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0.6513888888888889</v>
      </c>
      <c r="C56" s="119">
        <v>0.6573958333333333</v>
      </c>
      <c r="D56" s="88">
        <f t="shared" si="2"/>
        <v>0.006006944444</v>
      </c>
      <c r="E56" s="98"/>
      <c r="F56" s="99"/>
      <c r="G56" s="99"/>
      <c r="H56" s="99"/>
      <c r="I56" s="99"/>
      <c r="J56" s="100"/>
      <c r="K56" s="92">
        <f t="shared" si="3"/>
        <v>519</v>
      </c>
      <c r="L56" s="93">
        <f t="shared" si="4"/>
        <v>0</v>
      </c>
      <c r="M56" s="94">
        <f t="shared" si="5"/>
        <v>519</v>
      </c>
      <c r="N56" s="93">
        <f t="shared" si="6"/>
        <v>0</v>
      </c>
      <c r="O56" s="52">
        <f t="shared" si="7"/>
        <v>519</v>
      </c>
      <c r="P56" s="95">
        <f t="shared" si="8"/>
        <v>0.006006944444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10.0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148.0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360.0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6"/>
      <c r="C7" s="117"/>
      <c r="D7" s="88">
        <f t="shared" ref="D7:D56" si="2">C7-B7</f>
        <v>0</v>
      </c>
      <c r="E7" s="89"/>
      <c r="F7" s="90"/>
      <c r="G7" s="90"/>
      <c r="H7" s="90"/>
      <c r="I7" s="90"/>
      <c r="J7" s="91"/>
      <c r="K7" s="92">
        <f t="shared" ref="K7:K56" si="3">D7*86400</f>
        <v>0</v>
      </c>
      <c r="L7" s="93">
        <f t="shared" ref="L7:L56" si="4">SUMPRODUCT(E7:H7,E$6:H$6)</f>
        <v>0</v>
      </c>
      <c r="M7" s="94">
        <f t="shared" ref="M7:M56" si="5">MAX(MIN(K7+L7,$D$3),$D$2)</f>
        <v>148</v>
      </c>
      <c r="N7" s="93">
        <f t="shared" ref="N7:N56" si="6">IF(I7&lt;&gt;0,D$3,IF(OR(J7&lt;&gt;0,C7=""),2*D$3,0))</f>
        <v>720</v>
      </c>
      <c r="O7" s="93">
        <f t="shared" ref="O7:O56" si="7">ROUND(IF(N7&lt;&gt;0,N7,M7),0)</f>
        <v>720</v>
      </c>
      <c r="P7" s="95">
        <f t="shared" ref="P7:P56" si="8">O7/86400</f>
        <v>0.008333333333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148</v>
      </c>
      <c r="N8" s="93">
        <f t="shared" si="6"/>
        <v>720</v>
      </c>
      <c r="O8" s="93">
        <f t="shared" si="7"/>
        <v>720</v>
      </c>
      <c r="P8" s="95">
        <f t="shared" si="8"/>
        <v>0.008333333333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6"/>
      <c r="C9" s="117"/>
      <c r="D9" s="88">
        <f t="shared" si="2"/>
        <v>0</v>
      </c>
      <c r="E9" s="98"/>
      <c r="F9" s="99"/>
      <c r="G9" s="99"/>
      <c r="H9" s="99"/>
      <c r="I9" s="99"/>
      <c r="J9" s="100"/>
      <c r="K9" s="92">
        <f t="shared" si="3"/>
        <v>0</v>
      </c>
      <c r="L9" s="93">
        <f t="shared" si="4"/>
        <v>0</v>
      </c>
      <c r="M9" s="94">
        <f t="shared" si="5"/>
        <v>148</v>
      </c>
      <c r="N9" s="93">
        <f t="shared" si="6"/>
        <v>720</v>
      </c>
      <c r="O9" s="93">
        <f t="shared" si="7"/>
        <v>720</v>
      </c>
      <c r="P9" s="95">
        <f t="shared" si="8"/>
        <v>0.008333333333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6"/>
      <c r="C10" s="117"/>
      <c r="D10" s="88">
        <f t="shared" si="2"/>
        <v>0</v>
      </c>
      <c r="E10" s="98"/>
      <c r="F10" s="99"/>
      <c r="G10" s="99"/>
      <c r="H10" s="99"/>
      <c r="I10" s="99"/>
      <c r="J10" s="100"/>
      <c r="K10" s="92">
        <f t="shared" si="3"/>
        <v>0</v>
      </c>
      <c r="L10" s="93">
        <f t="shared" si="4"/>
        <v>0</v>
      </c>
      <c r="M10" s="94">
        <f t="shared" si="5"/>
        <v>148</v>
      </c>
      <c r="N10" s="93">
        <f t="shared" si="6"/>
        <v>720</v>
      </c>
      <c r="O10" s="93">
        <f t="shared" si="7"/>
        <v>720</v>
      </c>
      <c r="P10" s="95">
        <f t="shared" si="8"/>
        <v>0.008333333333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6"/>
      <c r="C11" s="117"/>
      <c r="D11" s="88">
        <f t="shared" si="2"/>
        <v>0</v>
      </c>
      <c r="E11" s="98"/>
      <c r="F11" s="99"/>
      <c r="G11" s="99"/>
      <c r="H11" s="99"/>
      <c r="I11" s="99"/>
      <c r="J11" s="100"/>
      <c r="K11" s="92">
        <f t="shared" si="3"/>
        <v>0</v>
      </c>
      <c r="L11" s="93">
        <f t="shared" si="4"/>
        <v>0</v>
      </c>
      <c r="M11" s="94">
        <f t="shared" si="5"/>
        <v>148</v>
      </c>
      <c r="N11" s="93">
        <f t="shared" si="6"/>
        <v>720</v>
      </c>
      <c r="O11" s="93">
        <f t="shared" si="7"/>
        <v>720</v>
      </c>
      <c r="P11" s="95">
        <f t="shared" si="8"/>
        <v>0.008333333333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6"/>
      <c r="C12" s="117"/>
      <c r="D12" s="88">
        <f t="shared" si="2"/>
        <v>0</v>
      </c>
      <c r="E12" s="98"/>
      <c r="F12" s="99"/>
      <c r="G12" s="99"/>
      <c r="H12" s="99"/>
      <c r="I12" s="99"/>
      <c r="J12" s="100"/>
      <c r="K12" s="92">
        <f t="shared" si="3"/>
        <v>0</v>
      </c>
      <c r="L12" s="93">
        <f t="shared" si="4"/>
        <v>0</v>
      </c>
      <c r="M12" s="94">
        <f t="shared" si="5"/>
        <v>148</v>
      </c>
      <c r="N12" s="93">
        <f t="shared" si="6"/>
        <v>720</v>
      </c>
      <c r="O12" s="93">
        <f t="shared" si="7"/>
        <v>720</v>
      </c>
      <c r="P12" s="95">
        <f t="shared" si="8"/>
        <v>0.008333333333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6"/>
      <c r="C13" s="117"/>
      <c r="D13" s="88">
        <f t="shared" si="2"/>
        <v>0</v>
      </c>
      <c r="E13" s="98"/>
      <c r="F13" s="99"/>
      <c r="G13" s="99"/>
      <c r="H13" s="99"/>
      <c r="I13" s="99"/>
      <c r="J13" s="100"/>
      <c r="K13" s="92">
        <f t="shared" si="3"/>
        <v>0</v>
      </c>
      <c r="L13" s="93">
        <f t="shared" si="4"/>
        <v>0</v>
      </c>
      <c r="M13" s="94">
        <f t="shared" si="5"/>
        <v>148</v>
      </c>
      <c r="N13" s="93">
        <f t="shared" si="6"/>
        <v>720</v>
      </c>
      <c r="O13" s="93">
        <f t="shared" si="7"/>
        <v>720</v>
      </c>
      <c r="P13" s="95">
        <f t="shared" si="8"/>
        <v>0.008333333333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6"/>
      <c r="C14" s="117"/>
      <c r="D14" s="88">
        <f t="shared" si="2"/>
        <v>0</v>
      </c>
      <c r="E14" s="98"/>
      <c r="F14" s="99"/>
      <c r="G14" s="99"/>
      <c r="H14" s="99"/>
      <c r="I14" s="99"/>
      <c r="J14" s="100"/>
      <c r="K14" s="92">
        <f t="shared" si="3"/>
        <v>0</v>
      </c>
      <c r="L14" s="93">
        <f t="shared" si="4"/>
        <v>0</v>
      </c>
      <c r="M14" s="94">
        <f t="shared" si="5"/>
        <v>148</v>
      </c>
      <c r="N14" s="93">
        <f t="shared" si="6"/>
        <v>720</v>
      </c>
      <c r="O14" s="93">
        <f t="shared" si="7"/>
        <v>720</v>
      </c>
      <c r="P14" s="95">
        <f t="shared" si="8"/>
        <v>0.008333333333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6"/>
      <c r="C15" s="117"/>
      <c r="D15" s="88">
        <f t="shared" si="2"/>
        <v>0</v>
      </c>
      <c r="E15" s="98"/>
      <c r="F15" s="99"/>
      <c r="G15" s="99"/>
      <c r="H15" s="99"/>
      <c r="I15" s="99"/>
      <c r="J15" s="100"/>
      <c r="K15" s="92">
        <f t="shared" si="3"/>
        <v>0</v>
      </c>
      <c r="L15" s="93">
        <f t="shared" si="4"/>
        <v>0</v>
      </c>
      <c r="M15" s="94">
        <f t="shared" si="5"/>
        <v>148</v>
      </c>
      <c r="N15" s="93">
        <f t="shared" si="6"/>
        <v>720</v>
      </c>
      <c r="O15" s="93">
        <f t="shared" si="7"/>
        <v>720</v>
      </c>
      <c r="P15" s="95">
        <f t="shared" si="8"/>
        <v>0.008333333333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6"/>
      <c r="C16" s="117"/>
      <c r="D16" s="88">
        <f t="shared" si="2"/>
        <v>0</v>
      </c>
      <c r="E16" s="98"/>
      <c r="F16" s="99"/>
      <c r="G16" s="99"/>
      <c r="H16" s="99"/>
      <c r="I16" s="99"/>
      <c r="J16" s="100"/>
      <c r="K16" s="92">
        <f t="shared" si="3"/>
        <v>0</v>
      </c>
      <c r="L16" s="93">
        <f t="shared" si="4"/>
        <v>0</v>
      </c>
      <c r="M16" s="94">
        <f t="shared" si="5"/>
        <v>148</v>
      </c>
      <c r="N16" s="93">
        <f t="shared" si="6"/>
        <v>720</v>
      </c>
      <c r="O16" s="93">
        <f t="shared" si="7"/>
        <v>720</v>
      </c>
      <c r="P16" s="95">
        <f t="shared" si="8"/>
        <v>0.008333333333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6"/>
      <c r="C17" s="117"/>
      <c r="D17" s="88">
        <f t="shared" si="2"/>
        <v>0</v>
      </c>
      <c r="E17" s="98"/>
      <c r="F17" s="99"/>
      <c r="G17" s="99"/>
      <c r="H17" s="99"/>
      <c r="I17" s="99"/>
      <c r="J17" s="100"/>
      <c r="K17" s="92">
        <f t="shared" si="3"/>
        <v>0</v>
      </c>
      <c r="L17" s="93">
        <f t="shared" si="4"/>
        <v>0</v>
      </c>
      <c r="M17" s="94">
        <f t="shared" si="5"/>
        <v>148</v>
      </c>
      <c r="N17" s="93">
        <f t="shared" si="6"/>
        <v>720</v>
      </c>
      <c r="O17" s="93">
        <f t="shared" si="7"/>
        <v>720</v>
      </c>
      <c r="P17" s="95">
        <f t="shared" si="8"/>
        <v>0.008333333333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6"/>
      <c r="C18" s="117"/>
      <c r="D18" s="88">
        <f t="shared" si="2"/>
        <v>0</v>
      </c>
      <c r="E18" s="98"/>
      <c r="F18" s="99"/>
      <c r="G18" s="99"/>
      <c r="H18" s="99"/>
      <c r="I18" s="99"/>
      <c r="J18" s="100"/>
      <c r="K18" s="92">
        <f t="shared" si="3"/>
        <v>0</v>
      </c>
      <c r="L18" s="93">
        <f t="shared" si="4"/>
        <v>0</v>
      </c>
      <c r="M18" s="94">
        <f t="shared" si="5"/>
        <v>148</v>
      </c>
      <c r="N18" s="93">
        <f t="shared" si="6"/>
        <v>720</v>
      </c>
      <c r="O18" s="93">
        <f t="shared" si="7"/>
        <v>720</v>
      </c>
      <c r="P18" s="95">
        <f t="shared" si="8"/>
        <v>0.008333333333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3">
        <v>1.0</v>
      </c>
      <c r="K19" s="92">
        <f t="shared" si="3"/>
        <v>0</v>
      </c>
      <c r="L19" s="93">
        <f t="shared" si="4"/>
        <v>0</v>
      </c>
      <c r="M19" s="94">
        <f t="shared" si="5"/>
        <v>148</v>
      </c>
      <c r="N19" s="93">
        <f t="shared" si="6"/>
        <v>720</v>
      </c>
      <c r="O19" s="93">
        <f t="shared" si="7"/>
        <v>720</v>
      </c>
      <c r="P19" s="95">
        <f t="shared" si="8"/>
        <v>0.008333333333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6"/>
      <c r="C20" s="117"/>
      <c r="D20" s="88">
        <f t="shared" si="2"/>
        <v>0</v>
      </c>
      <c r="E20" s="98"/>
      <c r="F20" s="99"/>
      <c r="G20" s="99"/>
      <c r="H20" s="99"/>
      <c r="I20" s="99"/>
      <c r="J20" s="100"/>
      <c r="K20" s="92">
        <f t="shared" si="3"/>
        <v>0</v>
      </c>
      <c r="L20" s="93">
        <f t="shared" si="4"/>
        <v>0</v>
      </c>
      <c r="M20" s="94">
        <f t="shared" si="5"/>
        <v>148</v>
      </c>
      <c r="N20" s="93">
        <f t="shared" si="6"/>
        <v>720</v>
      </c>
      <c r="O20" s="93">
        <f t="shared" si="7"/>
        <v>720</v>
      </c>
      <c r="P20" s="95">
        <f t="shared" si="8"/>
        <v>0.008333333333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6"/>
      <c r="C21" s="117"/>
      <c r="D21" s="88">
        <f t="shared" si="2"/>
        <v>0</v>
      </c>
      <c r="E21" s="98"/>
      <c r="F21" s="99"/>
      <c r="G21" s="99"/>
      <c r="H21" s="99"/>
      <c r="I21" s="99"/>
      <c r="J21" s="100"/>
      <c r="K21" s="92">
        <f t="shared" si="3"/>
        <v>0</v>
      </c>
      <c r="L21" s="93">
        <f t="shared" si="4"/>
        <v>0</v>
      </c>
      <c r="M21" s="94">
        <f t="shared" si="5"/>
        <v>148</v>
      </c>
      <c r="N21" s="93">
        <f t="shared" si="6"/>
        <v>720</v>
      </c>
      <c r="O21" s="93">
        <f t="shared" si="7"/>
        <v>720</v>
      </c>
      <c r="P21" s="95">
        <f t="shared" si="8"/>
        <v>0.008333333333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21"/>
      <c r="C22" s="122"/>
      <c r="D22" s="88">
        <f t="shared" si="2"/>
        <v>0</v>
      </c>
      <c r="E22" s="98"/>
      <c r="F22" s="99"/>
      <c r="G22" s="99"/>
      <c r="H22" s="99"/>
      <c r="I22" s="99"/>
      <c r="J22" s="100"/>
      <c r="K22" s="92">
        <f t="shared" si="3"/>
        <v>0</v>
      </c>
      <c r="L22" s="93">
        <f t="shared" si="4"/>
        <v>0</v>
      </c>
      <c r="M22" s="94">
        <f t="shared" si="5"/>
        <v>148</v>
      </c>
      <c r="N22" s="93">
        <f t="shared" si="6"/>
        <v>720</v>
      </c>
      <c r="O22" s="93">
        <f t="shared" si="7"/>
        <v>720</v>
      </c>
      <c r="P22" s="95">
        <f t="shared" si="8"/>
        <v>0.008333333333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21"/>
      <c r="C23" s="122"/>
      <c r="D23" s="88">
        <f t="shared" si="2"/>
        <v>0</v>
      </c>
      <c r="E23" s="98"/>
      <c r="F23" s="99"/>
      <c r="G23" s="99"/>
      <c r="H23" s="99"/>
      <c r="I23" s="99"/>
      <c r="J23" s="100"/>
      <c r="K23" s="92">
        <f t="shared" si="3"/>
        <v>0</v>
      </c>
      <c r="L23" s="93">
        <f t="shared" si="4"/>
        <v>0</v>
      </c>
      <c r="M23" s="94">
        <f t="shared" si="5"/>
        <v>148</v>
      </c>
      <c r="N23" s="93">
        <f t="shared" si="6"/>
        <v>720</v>
      </c>
      <c r="O23" s="93">
        <f t="shared" si="7"/>
        <v>720</v>
      </c>
      <c r="P23" s="95">
        <f t="shared" si="8"/>
        <v>0.008333333333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148</v>
      </c>
      <c r="N24" s="93">
        <f t="shared" si="6"/>
        <v>720</v>
      </c>
      <c r="O24" s="93">
        <f t="shared" si="7"/>
        <v>720</v>
      </c>
      <c r="P24" s="95">
        <f t="shared" si="8"/>
        <v>0.008333333333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21"/>
      <c r="C25" s="122"/>
      <c r="D25" s="88">
        <f t="shared" si="2"/>
        <v>0</v>
      </c>
      <c r="E25" s="98"/>
      <c r="F25" s="99"/>
      <c r="G25" s="99"/>
      <c r="H25" s="99"/>
      <c r="I25" s="99"/>
      <c r="J25" s="100"/>
      <c r="K25" s="92">
        <f t="shared" si="3"/>
        <v>0</v>
      </c>
      <c r="L25" s="93">
        <f t="shared" si="4"/>
        <v>0</v>
      </c>
      <c r="M25" s="94">
        <f t="shared" si="5"/>
        <v>148</v>
      </c>
      <c r="N25" s="93">
        <f t="shared" si="6"/>
        <v>720</v>
      </c>
      <c r="O25" s="93">
        <f t="shared" si="7"/>
        <v>720</v>
      </c>
      <c r="P25" s="95">
        <f t="shared" si="8"/>
        <v>0.008333333333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21"/>
      <c r="C26" s="122"/>
      <c r="D26" s="88">
        <f t="shared" si="2"/>
        <v>0</v>
      </c>
      <c r="E26" s="102"/>
      <c r="F26" s="103"/>
      <c r="G26" s="103"/>
      <c r="H26" s="103"/>
      <c r="I26" s="103"/>
      <c r="J26" s="104"/>
      <c r="K26" s="92">
        <f t="shared" si="3"/>
        <v>0</v>
      </c>
      <c r="L26" s="93">
        <f t="shared" si="4"/>
        <v>0</v>
      </c>
      <c r="M26" s="94">
        <f t="shared" si="5"/>
        <v>148</v>
      </c>
      <c r="N26" s="93">
        <f t="shared" si="6"/>
        <v>720</v>
      </c>
      <c r="O26" s="93">
        <f t="shared" si="7"/>
        <v>720</v>
      </c>
      <c r="P26" s="95">
        <f t="shared" si="8"/>
        <v>0.008333333333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21"/>
      <c r="C27" s="122"/>
      <c r="D27" s="88">
        <f t="shared" si="2"/>
        <v>0</v>
      </c>
      <c r="E27" s="98"/>
      <c r="F27" s="99"/>
      <c r="G27" s="99"/>
      <c r="H27" s="99"/>
      <c r="I27" s="99"/>
      <c r="J27" s="100"/>
      <c r="K27" s="92">
        <f t="shared" si="3"/>
        <v>0</v>
      </c>
      <c r="L27" s="93">
        <f t="shared" si="4"/>
        <v>0</v>
      </c>
      <c r="M27" s="94">
        <f t="shared" si="5"/>
        <v>148</v>
      </c>
      <c r="N27" s="93">
        <f t="shared" si="6"/>
        <v>720</v>
      </c>
      <c r="O27" s="93">
        <f t="shared" si="7"/>
        <v>720</v>
      </c>
      <c r="P27" s="95">
        <f t="shared" si="8"/>
        <v>0.008333333333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21"/>
      <c r="C28" s="122"/>
      <c r="D28" s="88">
        <f t="shared" si="2"/>
        <v>0</v>
      </c>
      <c r="E28" s="98"/>
      <c r="F28" s="99"/>
      <c r="G28" s="99"/>
      <c r="H28" s="99"/>
      <c r="I28" s="99"/>
      <c r="J28" s="100"/>
      <c r="K28" s="92">
        <f t="shared" si="3"/>
        <v>0</v>
      </c>
      <c r="L28" s="93">
        <f t="shared" si="4"/>
        <v>0</v>
      </c>
      <c r="M28" s="94">
        <f t="shared" si="5"/>
        <v>148</v>
      </c>
      <c r="N28" s="93">
        <f t="shared" si="6"/>
        <v>720</v>
      </c>
      <c r="O28" s="93">
        <f t="shared" si="7"/>
        <v>720</v>
      </c>
      <c r="P28" s="95">
        <f t="shared" si="8"/>
        <v>0.008333333333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148</v>
      </c>
      <c r="N29" s="93">
        <f t="shared" si="6"/>
        <v>720</v>
      </c>
      <c r="O29" s="93">
        <f t="shared" si="7"/>
        <v>720</v>
      </c>
      <c r="P29" s="95">
        <f t="shared" si="8"/>
        <v>0.008333333333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21"/>
      <c r="C30" s="122"/>
      <c r="D30" s="88">
        <f t="shared" si="2"/>
        <v>0</v>
      </c>
      <c r="E30" s="98"/>
      <c r="F30" s="99"/>
      <c r="G30" s="99"/>
      <c r="H30" s="99"/>
      <c r="I30" s="99"/>
      <c r="J30" s="100"/>
      <c r="K30" s="92">
        <f t="shared" si="3"/>
        <v>0</v>
      </c>
      <c r="L30" s="93">
        <f t="shared" si="4"/>
        <v>0</v>
      </c>
      <c r="M30" s="94">
        <f t="shared" si="5"/>
        <v>148</v>
      </c>
      <c r="N30" s="93">
        <f t="shared" si="6"/>
        <v>720</v>
      </c>
      <c r="O30" s="93">
        <f t="shared" si="7"/>
        <v>720</v>
      </c>
      <c r="P30" s="95">
        <f t="shared" si="8"/>
        <v>0.008333333333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148</v>
      </c>
      <c r="N31" s="93">
        <f t="shared" si="6"/>
        <v>720</v>
      </c>
      <c r="O31" s="93">
        <f t="shared" si="7"/>
        <v>720</v>
      </c>
      <c r="P31" s="95">
        <f t="shared" si="8"/>
        <v>0.008333333333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21"/>
      <c r="C32" s="122"/>
      <c r="D32" s="88">
        <f t="shared" si="2"/>
        <v>0</v>
      </c>
      <c r="E32" s="98"/>
      <c r="F32" s="99"/>
      <c r="G32" s="99"/>
      <c r="H32" s="99"/>
      <c r="I32" s="99"/>
      <c r="J32" s="100"/>
      <c r="K32" s="92">
        <f t="shared" si="3"/>
        <v>0</v>
      </c>
      <c r="L32" s="93">
        <f t="shared" si="4"/>
        <v>0</v>
      </c>
      <c r="M32" s="94">
        <f t="shared" si="5"/>
        <v>148</v>
      </c>
      <c r="N32" s="93">
        <f t="shared" si="6"/>
        <v>720</v>
      </c>
      <c r="O32" s="93">
        <f t="shared" si="7"/>
        <v>720</v>
      </c>
      <c r="P32" s="95">
        <f t="shared" si="8"/>
        <v>0.008333333333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21"/>
      <c r="C33" s="122"/>
      <c r="D33" s="88">
        <f t="shared" si="2"/>
        <v>0</v>
      </c>
      <c r="E33" s="98"/>
      <c r="F33" s="99"/>
      <c r="G33" s="99"/>
      <c r="H33" s="99"/>
      <c r="I33" s="99"/>
      <c r="J33" s="100"/>
      <c r="K33" s="92">
        <f t="shared" si="3"/>
        <v>0</v>
      </c>
      <c r="L33" s="93">
        <f t="shared" si="4"/>
        <v>0</v>
      </c>
      <c r="M33" s="94">
        <f t="shared" si="5"/>
        <v>148</v>
      </c>
      <c r="N33" s="93">
        <f t="shared" si="6"/>
        <v>720</v>
      </c>
      <c r="O33" s="93">
        <f t="shared" si="7"/>
        <v>720</v>
      </c>
      <c r="P33" s="95">
        <f t="shared" si="8"/>
        <v>0.008333333333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21"/>
      <c r="C34" s="122"/>
      <c r="D34" s="88">
        <f t="shared" si="2"/>
        <v>0</v>
      </c>
      <c r="E34" s="98"/>
      <c r="F34" s="99"/>
      <c r="G34" s="99"/>
      <c r="H34" s="99"/>
      <c r="I34" s="99"/>
      <c r="J34" s="100"/>
      <c r="K34" s="92">
        <f t="shared" si="3"/>
        <v>0</v>
      </c>
      <c r="L34" s="93">
        <f t="shared" si="4"/>
        <v>0</v>
      </c>
      <c r="M34" s="94">
        <f t="shared" si="5"/>
        <v>148</v>
      </c>
      <c r="N34" s="93">
        <f t="shared" si="6"/>
        <v>720</v>
      </c>
      <c r="O34" s="93">
        <f t="shared" si="7"/>
        <v>720</v>
      </c>
      <c r="P34" s="95">
        <f t="shared" si="8"/>
        <v>0.008333333333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21"/>
      <c r="C35" s="122"/>
      <c r="D35" s="88">
        <f t="shared" si="2"/>
        <v>0</v>
      </c>
      <c r="E35" s="98"/>
      <c r="F35" s="99"/>
      <c r="G35" s="99"/>
      <c r="H35" s="99"/>
      <c r="I35" s="99"/>
      <c r="J35" s="100"/>
      <c r="K35" s="92">
        <f t="shared" si="3"/>
        <v>0</v>
      </c>
      <c r="L35" s="93">
        <f t="shared" si="4"/>
        <v>0</v>
      </c>
      <c r="M35" s="94">
        <f t="shared" si="5"/>
        <v>148</v>
      </c>
      <c r="N35" s="93">
        <f t="shared" si="6"/>
        <v>720</v>
      </c>
      <c r="O35" s="93">
        <f t="shared" si="7"/>
        <v>720</v>
      </c>
      <c r="P35" s="95">
        <f t="shared" si="8"/>
        <v>0.008333333333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121"/>
      <c r="C36" s="122"/>
      <c r="D36" s="88">
        <f t="shared" si="2"/>
        <v>0</v>
      </c>
      <c r="E36" s="98"/>
      <c r="F36" s="99"/>
      <c r="G36" s="99"/>
      <c r="H36" s="99"/>
      <c r="I36" s="99"/>
      <c r="J36" s="100"/>
      <c r="K36" s="92">
        <f t="shared" si="3"/>
        <v>0</v>
      </c>
      <c r="L36" s="93">
        <f t="shared" si="4"/>
        <v>0</v>
      </c>
      <c r="M36" s="94">
        <f t="shared" si="5"/>
        <v>148</v>
      </c>
      <c r="N36" s="93">
        <f t="shared" si="6"/>
        <v>720</v>
      </c>
      <c r="O36" s="93">
        <f t="shared" si="7"/>
        <v>720</v>
      </c>
      <c r="P36" s="95">
        <f t="shared" si="8"/>
        <v>0.008333333333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21"/>
      <c r="C37" s="122"/>
      <c r="D37" s="88">
        <f t="shared" si="2"/>
        <v>0</v>
      </c>
      <c r="E37" s="98"/>
      <c r="F37" s="99"/>
      <c r="G37" s="99"/>
      <c r="H37" s="99"/>
      <c r="I37" s="99"/>
      <c r="J37" s="100"/>
      <c r="K37" s="92">
        <f t="shared" si="3"/>
        <v>0</v>
      </c>
      <c r="L37" s="93">
        <f t="shared" si="4"/>
        <v>0</v>
      </c>
      <c r="M37" s="94">
        <f t="shared" si="5"/>
        <v>148</v>
      </c>
      <c r="N37" s="93">
        <f t="shared" si="6"/>
        <v>720</v>
      </c>
      <c r="O37" s="93">
        <f t="shared" si="7"/>
        <v>720</v>
      </c>
      <c r="P37" s="95">
        <f t="shared" si="8"/>
        <v>0.008333333333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21"/>
      <c r="C38" s="122"/>
      <c r="D38" s="88">
        <f t="shared" si="2"/>
        <v>0</v>
      </c>
      <c r="E38" s="98"/>
      <c r="F38" s="99"/>
      <c r="G38" s="99"/>
      <c r="H38" s="99"/>
      <c r="I38" s="99"/>
      <c r="J38" s="100"/>
      <c r="K38" s="92">
        <f t="shared" si="3"/>
        <v>0</v>
      </c>
      <c r="L38" s="93">
        <f t="shared" si="4"/>
        <v>0</v>
      </c>
      <c r="M38" s="94">
        <f t="shared" si="5"/>
        <v>148</v>
      </c>
      <c r="N38" s="93">
        <f t="shared" si="6"/>
        <v>720</v>
      </c>
      <c r="O38" s="93">
        <f t="shared" si="7"/>
        <v>720</v>
      </c>
      <c r="P38" s="95">
        <f t="shared" si="8"/>
        <v>0.008333333333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21"/>
      <c r="C39" s="122"/>
      <c r="D39" s="88">
        <f t="shared" si="2"/>
        <v>0</v>
      </c>
      <c r="E39" s="98"/>
      <c r="F39" s="99"/>
      <c r="G39" s="99"/>
      <c r="H39" s="99"/>
      <c r="I39" s="99"/>
      <c r="J39" s="100"/>
      <c r="K39" s="92">
        <f t="shared" si="3"/>
        <v>0</v>
      </c>
      <c r="L39" s="93">
        <f t="shared" si="4"/>
        <v>0</v>
      </c>
      <c r="M39" s="94">
        <f t="shared" si="5"/>
        <v>148</v>
      </c>
      <c r="N39" s="93">
        <f t="shared" si="6"/>
        <v>720</v>
      </c>
      <c r="O39" s="93">
        <f t="shared" si="7"/>
        <v>720</v>
      </c>
      <c r="P39" s="95">
        <f t="shared" si="8"/>
        <v>0.008333333333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21"/>
      <c r="C40" s="122"/>
      <c r="D40" s="88">
        <f t="shared" si="2"/>
        <v>0</v>
      </c>
      <c r="E40" s="98"/>
      <c r="F40" s="99"/>
      <c r="G40" s="99"/>
      <c r="H40" s="99"/>
      <c r="I40" s="99"/>
      <c r="J40" s="100"/>
      <c r="K40" s="92">
        <f t="shared" si="3"/>
        <v>0</v>
      </c>
      <c r="L40" s="93">
        <f t="shared" si="4"/>
        <v>0</v>
      </c>
      <c r="M40" s="94">
        <f t="shared" si="5"/>
        <v>148</v>
      </c>
      <c r="N40" s="93">
        <f t="shared" si="6"/>
        <v>720</v>
      </c>
      <c r="O40" s="93">
        <f t="shared" si="7"/>
        <v>720</v>
      </c>
      <c r="P40" s="95">
        <f t="shared" si="8"/>
        <v>0.008333333333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121"/>
      <c r="C41" s="122"/>
      <c r="D41" s="88">
        <f t="shared" si="2"/>
        <v>0</v>
      </c>
      <c r="E41" s="98"/>
      <c r="F41" s="99"/>
      <c r="G41" s="99"/>
      <c r="H41" s="99"/>
      <c r="I41" s="99"/>
      <c r="J41" s="100"/>
      <c r="K41" s="92">
        <f t="shared" si="3"/>
        <v>0</v>
      </c>
      <c r="L41" s="93">
        <f t="shared" si="4"/>
        <v>0</v>
      </c>
      <c r="M41" s="94">
        <f t="shared" si="5"/>
        <v>148</v>
      </c>
      <c r="N41" s="93">
        <f t="shared" si="6"/>
        <v>720</v>
      </c>
      <c r="O41" s="93">
        <f t="shared" si="7"/>
        <v>720</v>
      </c>
      <c r="P41" s="95">
        <f t="shared" si="8"/>
        <v>0.008333333333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21"/>
      <c r="C42" s="122"/>
      <c r="D42" s="88">
        <f t="shared" si="2"/>
        <v>0</v>
      </c>
      <c r="E42" s="98"/>
      <c r="F42" s="99"/>
      <c r="G42" s="99"/>
      <c r="H42" s="99"/>
      <c r="I42" s="99"/>
      <c r="J42" s="100"/>
      <c r="K42" s="92">
        <f t="shared" si="3"/>
        <v>0</v>
      </c>
      <c r="L42" s="93">
        <f t="shared" si="4"/>
        <v>0</v>
      </c>
      <c r="M42" s="94">
        <f t="shared" si="5"/>
        <v>148</v>
      </c>
      <c r="N42" s="93">
        <f t="shared" si="6"/>
        <v>720</v>
      </c>
      <c r="O42" s="93">
        <f t="shared" si="7"/>
        <v>720</v>
      </c>
      <c r="P42" s="95">
        <f t="shared" si="8"/>
        <v>0.008333333333</v>
      </c>
      <c r="Q42" s="50">
        <f t="shared" si="9"/>
        <v>36</v>
      </c>
      <c r="R42" s="93" t="str">
        <f t="shared" ref="R42:W42" si="45">REPT(R$4,E42)</f>
        <v/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/>
      </c>
      <c r="AA42" s="93"/>
    </row>
    <row r="43" ht="14.25" customHeight="1">
      <c r="A43" s="50">
        <v>37.0</v>
      </c>
      <c r="B43" s="121"/>
      <c r="C43" s="122"/>
      <c r="D43" s="88">
        <f t="shared" si="2"/>
        <v>0</v>
      </c>
      <c r="E43" s="98"/>
      <c r="F43" s="99"/>
      <c r="G43" s="99"/>
      <c r="H43" s="99"/>
      <c r="I43" s="99"/>
      <c r="J43" s="100"/>
      <c r="K43" s="92">
        <f t="shared" si="3"/>
        <v>0</v>
      </c>
      <c r="L43" s="93">
        <f t="shared" si="4"/>
        <v>0</v>
      </c>
      <c r="M43" s="94">
        <f t="shared" si="5"/>
        <v>148</v>
      </c>
      <c r="N43" s="93">
        <f t="shared" si="6"/>
        <v>720</v>
      </c>
      <c r="O43" s="93">
        <f t="shared" si="7"/>
        <v>720</v>
      </c>
      <c r="P43" s="95">
        <f t="shared" si="8"/>
        <v>0.008333333333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21"/>
      <c r="C44" s="122"/>
      <c r="D44" s="88">
        <f t="shared" si="2"/>
        <v>0</v>
      </c>
      <c r="E44" s="98"/>
      <c r="F44" s="99"/>
      <c r="G44" s="99"/>
      <c r="H44" s="99"/>
      <c r="I44" s="99"/>
      <c r="J44" s="100"/>
      <c r="K44" s="92">
        <f t="shared" si="3"/>
        <v>0</v>
      </c>
      <c r="L44" s="93">
        <f t="shared" si="4"/>
        <v>0</v>
      </c>
      <c r="M44" s="94">
        <f t="shared" si="5"/>
        <v>148</v>
      </c>
      <c r="N44" s="93">
        <f t="shared" si="6"/>
        <v>720</v>
      </c>
      <c r="O44" s="93">
        <f t="shared" si="7"/>
        <v>720</v>
      </c>
      <c r="P44" s="95">
        <f t="shared" si="8"/>
        <v>0.008333333333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21"/>
      <c r="C45" s="122"/>
      <c r="D45" s="88">
        <f t="shared" si="2"/>
        <v>0</v>
      </c>
      <c r="E45" s="98"/>
      <c r="F45" s="99"/>
      <c r="G45" s="99"/>
      <c r="H45" s="99"/>
      <c r="I45" s="99"/>
      <c r="J45" s="100"/>
      <c r="K45" s="92">
        <f t="shared" si="3"/>
        <v>0</v>
      </c>
      <c r="L45" s="93">
        <f t="shared" si="4"/>
        <v>0</v>
      </c>
      <c r="M45" s="94">
        <f t="shared" si="5"/>
        <v>148</v>
      </c>
      <c r="N45" s="93">
        <f t="shared" si="6"/>
        <v>720</v>
      </c>
      <c r="O45" s="93">
        <f t="shared" si="7"/>
        <v>720</v>
      </c>
      <c r="P45" s="95">
        <f t="shared" si="8"/>
        <v>0.008333333333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148</v>
      </c>
      <c r="N46" s="93">
        <f t="shared" si="6"/>
        <v>720</v>
      </c>
      <c r="O46" s="93">
        <f t="shared" si="7"/>
        <v>720</v>
      </c>
      <c r="P46" s="95">
        <f t="shared" si="8"/>
        <v>0.008333333333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21"/>
      <c r="C47" s="122"/>
      <c r="D47" s="88">
        <f t="shared" si="2"/>
        <v>0</v>
      </c>
      <c r="E47" s="98"/>
      <c r="F47" s="99"/>
      <c r="G47" s="99"/>
      <c r="H47" s="99"/>
      <c r="I47" s="99"/>
      <c r="J47" s="100"/>
      <c r="K47" s="92">
        <f t="shared" si="3"/>
        <v>0</v>
      </c>
      <c r="L47" s="93">
        <f t="shared" si="4"/>
        <v>0</v>
      </c>
      <c r="M47" s="94">
        <f t="shared" si="5"/>
        <v>148</v>
      </c>
      <c r="N47" s="93">
        <f t="shared" si="6"/>
        <v>720</v>
      </c>
      <c r="O47" s="93">
        <f t="shared" si="7"/>
        <v>720</v>
      </c>
      <c r="P47" s="95">
        <f t="shared" si="8"/>
        <v>0.008333333333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21"/>
      <c r="C48" s="122"/>
      <c r="D48" s="88">
        <f t="shared" si="2"/>
        <v>0</v>
      </c>
      <c r="E48" s="98"/>
      <c r="F48" s="99"/>
      <c r="G48" s="99"/>
      <c r="H48" s="99"/>
      <c r="I48" s="99"/>
      <c r="J48" s="100"/>
      <c r="K48" s="92">
        <f t="shared" si="3"/>
        <v>0</v>
      </c>
      <c r="L48" s="93">
        <f t="shared" si="4"/>
        <v>0</v>
      </c>
      <c r="M48" s="94">
        <f t="shared" si="5"/>
        <v>148</v>
      </c>
      <c r="N48" s="93">
        <f t="shared" si="6"/>
        <v>720</v>
      </c>
      <c r="O48" s="93">
        <f t="shared" si="7"/>
        <v>720</v>
      </c>
      <c r="P48" s="95">
        <f t="shared" si="8"/>
        <v>0.008333333333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121"/>
      <c r="C49" s="122"/>
      <c r="D49" s="88">
        <f t="shared" si="2"/>
        <v>0</v>
      </c>
      <c r="E49" s="98"/>
      <c r="F49" s="99"/>
      <c r="G49" s="99"/>
      <c r="H49" s="99"/>
      <c r="I49" s="99"/>
      <c r="J49" s="100"/>
      <c r="K49" s="92">
        <f t="shared" si="3"/>
        <v>0</v>
      </c>
      <c r="L49" s="93">
        <f t="shared" si="4"/>
        <v>0</v>
      </c>
      <c r="M49" s="94">
        <f t="shared" si="5"/>
        <v>148</v>
      </c>
      <c r="N49" s="93">
        <f t="shared" si="6"/>
        <v>720</v>
      </c>
      <c r="O49" s="93">
        <f t="shared" si="7"/>
        <v>720</v>
      </c>
      <c r="P49" s="95">
        <f t="shared" si="8"/>
        <v>0.008333333333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21"/>
      <c r="C50" s="122"/>
      <c r="D50" s="88">
        <f t="shared" si="2"/>
        <v>0</v>
      </c>
      <c r="E50" s="98"/>
      <c r="F50" s="99"/>
      <c r="G50" s="99"/>
      <c r="H50" s="99"/>
      <c r="I50" s="99"/>
      <c r="J50" s="100"/>
      <c r="K50" s="92">
        <f t="shared" si="3"/>
        <v>0</v>
      </c>
      <c r="L50" s="93">
        <f t="shared" si="4"/>
        <v>0</v>
      </c>
      <c r="M50" s="94">
        <f t="shared" si="5"/>
        <v>148</v>
      </c>
      <c r="N50" s="93">
        <f t="shared" si="6"/>
        <v>720</v>
      </c>
      <c r="O50" s="93">
        <f t="shared" si="7"/>
        <v>720</v>
      </c>
      <c r="P50" s="95">
        <f t="shared" si="8"/>
        <v>0.008333333333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21"/>
      <c r="C51" s="122"/>
      <c r="D51" s="88">
        <f t="shared" si="2"/>
        <v>0</v>
      </c>
      <c r="E51" s="98"/>
      <c r="F51" s="99"/>
      <c r="G51" s="99"/>
      <c r="H51" s="99"/>
      <c r="I51" s="99"/>
      <c r="J51" s="100"/>
      <c r="K51" s="92">
        <f t="shared" si="3"/>
        <v>0</v>
      </c>
      <c r="L51" s="93">
        <f t="shared" si="4"/>
        <v>0</v>
      </c>
      <c r="M51" s="94">
        <f t="shared" si="5"/>
        <v>148</v>
      </c>
      <c r="N51" s="93">
        <f t="shared" si="6"/>
        <v>720</v>
      </c>
      <c r="O51" s="93">
        <f t="shared" si="7"/>
        <v>720</v>
      </c>
      <c r="P51" s="95">
        <f t="shared" si="8"/>
        <v>0.008333333333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148</v>
      </c>
      <c r="N52" s="93">
        <f t="shared" si="6"/>
        <v>720</v>
      </c>
      <c r="O52" s="93">
        <f t="shared" si="7"/>
        <v>720</v>
      </c>
      <c r="P52" s="95">
        <f t="shared" si="8"/>
        <v>0.008333333333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21"/>
      <c r="C53" s="122"/>
      <c r="D53" s="88">
        <f t="shared" si="2"/>
        <v>0</v>
      </c>
      <c r="E53" s="98"/>
      <c r="F53" s="99"/>
      <c r="G53" s="99"/>
      <c r="H53" s="99"/>
      <c r="I53" s="99"/>
      <c r="J53" s="100"/>
      <c r="K53" s="92">
        <f t="shared" si="3"/>
        <v>0</v>
      </c>
      <c r="L53" s="93">
        <f t="shared" si="4"/>
        <v>0</v>
      </c>
      <c r="M53" s="94">
        <f t="shared" si="5"/>
        <v>148</v>
      </c>
      <c r="N53" s="93">
        <f t="shared" si="6"/>
        <v>720</v>
      </c>
      <c r="O53" s="93">
        <f t="shared" si="7"/>
        <v>720</v>
      </c>
      <c r="P53" s="95">
        <f t="shared" si="8"/>
        <v>0.008333333333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3">
        <v>1.0</v>
      </c>
      <c r="K54" s="92">
        <f t="shared" si="3"/>
        <v>0</v>
      </c>
      <c r="L54" s="93">
        <f t="shared" si="4"/>
        <v>0</v>
      </c>
      <c r="M54" s="94">
        <f t="shared" si="5"/>
        <v>148</v>
      </c>
      <c r="N54" s="93">
        <f t="shared" si="6"/>
        <v>720</v>
      </c>
      <c r="O54" s="93">
        <f t="shared" si="7"/>
        <v>720</v>
      </c>
      <c r="P54" s="95">
        <f t="shared" si="8"/>
        <v>0.008333333333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21"/>
      <c r="C55" s="122"/>
      <c r="D55" s="88">
        <f t="shared" si="2"/>
        <v>0</v>
      </c>
      <c r="E55" s="98"/>
      <c r="F55" s="99"/>
      <c r="G55" s="99"/>
      <c r="H55" s="99"/>
      <c r="I55" s="99"/>
      <c r="J55" s="100"/>
      <c r="K55" s="92">
        <f t="shared" si="3"/>
        <v>0</v>
      </c>
      <c r="L55" s="93">
        <f t="shared" si="4"/>
        <v>0</v>
      </c>
      <c r="M55" s="94">
        <f t="shared" si="5"/>
        <v>148</v>
      </c>
      <c r="N55" s="93">
        <f t="shared" si="6"/>
        <v>720</v>
      </c>
      <c r="O55" s="93">
        <f t="shared" si="7"/>
        <v>720</v>
      </c>
      <c r="P55" s="95">
        <f t="shared" si="8"/>
        <v>0.008333333333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21"/>
      <c r="C56" s="122"/>
      <c r="D56" s="88">
        <f t="shared" si="2"/>
        <v>0</v>
      </c>
      <c r="E56" s="98"/>
      <c r="F56" s="99"/>
      <c r="G56" s="99"/>
      <c r="H56" s="99"/>
      <c r="I56" s="99"/>
      <c r="J56" s="100"/>
      <c r="K56" s="92">
        <f t="shared" si="3"/>
        <v>0</v>
      </c>
      <c r="L56" s="93">
        <f t="shared" si="4"/>
        <v>0</v>
      </c>
      <c r="M56" s="94">
        <f t="shared" si="5"/>
        <v>148</v>
      </c>
      <c r="N56" s="93">
        <f t="shared" si="6"/>
        <v>720</v>
      </c>
      <c r="O56" s="93">
        <f t="shared" si="7"/>
        <v>720</v>
      </c>
      <c r="P56" s="95">
        <f t="shared" si="8"/>
        <v>0.008333333333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11.0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158.0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360.0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0.65</v>
      </c>
      <c r="C7" s="115">
        <v>0.6523842592592592</v>
      </c>
      <c r="D7" s="88">
        <f t="shared" ref="D7:D56" si="2">C7-B7</f>
        <v>0.002384259259</v>
      </c>
      <c r="E7" s="89"/>
      <c r="F7" s="90"/>
      <c r="G7" s="90"/>
      <c r="H7" s="90"/>
      <c r="I7" s="90"/>
      <c r="J7" s="91"/>
      <c r="K7" s="92">
        <f t="shared" ref="K7:K56" si="3">D7*86400</f>
        <v>206</v>
      </c>
      <c r="L7" s="93">
        <f t="shared" ref="L7:L56" si="4">SUMPRODUCT(E7:H7,E$6:H$6)</f>
        <v>0</v>
      </c>
      <c r="M7" s="94">
        <f t="shared" ref="M7:M56" si="5">MAX(MIN(K7+L7,$D$3),$D$2)</f>
        <v>206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206</v>
      </c>
      <c r="P7" s="95">
        <f t="shared" ref="P7:P56" si="8">O7/86400</f>
        <v>0.002384259259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158</v>
      </c>
      <c r="N8" s="93">
        <f t="shared" si="6"/>
        <v>720</v>
      </c>
      <c r="O8" s="93">
        <f t="shared" si="7"/>
        <v>720</v>
      </c>
      <c r="P8" s="95">
        <f t="shared" si="8"/>
        <v>0.008333333333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0.6506944444444445</v>
      </c>
      <c r="C9" s="115">
        <v>0.6529861111111112</v>
      </c>
      <c r="D9" s="88">
        <f t="shared" si="2"/>
        <v>0.002291666667</v>
      </c>
      <c r="E9" s="98"/>
      <c r="F9" s="99"/>
      <c r="G9" s="99"/>
      <c r="H9" s="99"/>
      <c r="I9" s="99"/>
      <c r="J9" s="100"/>
      <c r="K9" s="92">
        <f t="shared" si="3"/>
        <v>198</v>
      </c>
      <c r="L9" s="93">
        <f t="shared" si="4"/>
        <v>0</v>
      </c>
      <c r="M9" s="94">
        <f t="shared" si="5"/>
        <v>198</v>
      </c>
      <c r="N9" s="93">
        <f t="shared" si="6"/>
        <v>0</v>
      </c>
      <c r="O9" s="52">
        <f t="shared" si="7"/>
        <v>198</v>
      </c>
      <c r="P9" s="95">
        <f t="shared" si="8"/>
        <v>0.002291666667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0.6513888888888889</v>
      </c>
      <c r="C10" s="115">
        <v>0.6537847222222222</v>
      </c>
      <c r="D10" s="88">
        <f t="shared" si="2"/>
        <v>0.002395833333</v>
      </c>
      <c r="E10" s="98"/>
      <c r="F10" s="99"/>
      <c r="G10" s="99"/>
      <c r="H10" s="99"/>
      <c r="I10" s="99"/>
      <c r="J10" s="100"/>
      <c r="K10" s="92">
        <f t="shared" si="3"/>
        <v>207</v>
      </c>
      <c r="L10" s="93">
        <f t="shared" si="4"/>
        <v>0</v>
      </c>
      <c r="M10" s="94">
        <f t="shared" si="5"/>
        <v>207</v>
      </c>
      <c r="N10" s="93">
        <f t="shared" si="6"/>
        <v>0</v>
      </c>
      <c r="O10" s="52">
        <f t="shared" si="7"/>
        <v>207</v>
      </c>
      <c r="P10" s="95">
        <f t="shared" si="8"/>
        <v>0.002395833333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0.6520833333333333</v>
      </c>
      <c r="C11" s="115">
        <v>0.6547222222222222</v>
      </c>
      <c r="D11" s="88">
        <f t="shared" si="2"/>
        <v>0.002638888889</v>
      </c>
      <c r="E11" s="98"/>
      <c r="F11" s="99"/>
      <c r="G11" s="99"/>
      <c r="H11" s="99"/>
      <c r="I11" s="99"/>
      <c r="J11" s="100"/>
      <c r="K11" s="92">
        <f t="shared" si="3"/>
        <v>228</v>
      </c>
      <c r="L11" s="93">
        <f t="shared" si="4"/>
        <v>0</v>
      </c>
      <c r="M11" s="94">
        <f t="shared" si="5"/>
        <v>228</v>
      </c>
      <c r="N11" s="93">
        <f t="shared" si="6"/>
        <v>0</v>
      </c>
      <c r="O11" s="52">
        <f t="shared" si="7"/>
        <v>228</v>
      </c>
      <c r="P11" s="95">
        <f t="shared" si="8"/>
        <v>0.002638888889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0.6527777777777778</v>
      </c>
      <c r="C12" s="115">
        <v>0.6551041666666667</v>
      </c>
      <c r="D12" s="88">
        <f t="shared" si="2"/>
        <v>0.002326388889</v>
      </c>
      <c r="E12" s="98"/>
      <c r="F12" s="99"/>
      <c r="G12" s="99"/>
      <c r="H12" s="99"/>
      <c r="I12" s="99"/>
      <c r="J12" s="100"/>
      <c r="K12" s="92">
        <f t="shared" si="3"/>
        <v>201</v>
      </c>
      <c r="L12" s="93">
        <f t="shared" si="4"/>
        <v>0</v>
      </c>
      <c r="M12" s="94">
        <f t="shared" si="5"/>
        <v>201</v>
      </c>
      <c r="N12" s="93">
        <f t="shared" si="6"/>
        <v>0</v>
      </c>
      <c r="O12" s="52">
        <f t="shared" si="7"/>
        <v>201</v>
      </c>
      <c r="P12" s="95">
        <f t="shared" si="8"/>
        <v>0.002326388889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0.6534722222222222</v>
      </c>
      <c r="C13" s="115">
        <v>0.6558680555555556</v>
      </c>
      <c r="D13" s="88">
        <f t="shared" si="2"/>
        <v>0.002395833333</v>
      </c>
      <c r="E13" s="98"/>
      <c r="F13" s="99"/>
      <c r="G13" s="99"/>
      <c r="H13" s="99"/>
      <c r="I13" s="99"/>
      <c r="J13" s="100"/>
      <c r="K13" s="92">
        <f t="shared" si="3"/>
        <v>207</v>
      </c>
      <c r="L13" s="93">
        <f t="shared" si="4"/>
        <v>0</v>
      </c>
      <c r="M13" s="94">
        <f t="shared" si="5"/>
        <v>207</v>
      </c>
      <c r="N13" s="93">
        <f t="shared" si="6"/>
        <v>0</v>
      </c>
      <c r="O13" s="52">
        <f t="shared" si="7"/>
        <v>207</v>
      </c>
      <c r="P13" s="95">
        <f t="shared" si="8"/>
        <v>0.002395833333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0.6541666666666667</v>
      </c>
      <c r="C14" s="115">
        <v>0.6565162037037037</v>
      </c>
      <c r="D14" s="88">
        <f t="shared" si="2"/>
        <v>0.002349537037</v>
      </c>
      <c r="E14" s="98"/>
      <c r="F14" s="99"/>
      <c r="G14" s="99"/>
      <c r="H14" s="99"/>
      <c r="I14" s="99"/>
      <c r="J14" s="100"/>
      <c r="K14" s="92">
        <f t="shared" si="3"/>
        <v>203</v>
      </c>
      <c r="L14" s="93">
        <f t="shared" si="4"/>
        <v>0</v>
      </c>
      <c r="M14" s="94">
        <f t="shared" si="5"/>
        <v>203</v>
      </c>
      <c r="N14" s="93">
        <f t="shared" si="6"/>
        <v>0</v>
      </c>
      <c r="O14" s="52">
        <f t="shared" si="7"/>
        <v>203</v>
      </c>
      <c r="P14" s="95">
        <f t="shared" si="8"/>
        <v>0.002349537037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0.6548611111111111</v>
      </c>
      <c r="C15" s="115">
        <v>0.6573263888888888</v>
      </c>
      <c r="D15" s="88">
        <f t="shared" si="2"/>
        <v>0.002465277778</v>
      </c>
      <c r="E15" s="98"/>
      <c r="F15" s="99"/>
      <c r="G15" s="99"/>
      <c r="H15" s="99"/>
      <c r="I15" s="99"/>
      <c r="J15" s="100"/>
      <c r="K15" s="92">
        <f t="shared" si="3"/>
        <v>213</v>
      </c>
      <c r="L15" s="93">
        <f t="shared" si="4"/>
        <v>0</v>
      </c>
      <c r="M15" s="94">
        <f t="shared" si="5"/>
        <v>213</v>
      </c>
      <c r="N15" s="93">
        <f t="shared" si="6"/>
        <v>0</v>
      </c>
      <c r="O15" s="52">
        <f t="shared" si="7"/>
        <v>213</v>
      </c>
      <c r="P15" s="95">
        <f t="shared" si="8"/>
        <v>0.002465277778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0.6569444444444444</v>
      </c>
      <c r="C16" s="115">
        <v>0.6593518518518519</v>
      </c>
      <c r="D16" s="88">
        <f t="shared" si="2"/>
        <v>0.002407407407</v>
      </c>
      <c r="E16" s="98"/>
      <c r="F16" s="99"/>
      <c r="G16" s="99"/>
      <c r="H16" s="99"/>
      <c r="I16" s="99"/>
      <c r="J16" s="100"/>
      <c r="K16" s="92">
        <f t="shared" si="3"/>
        <v>208</v>
      </c>
      <c r="L16" s="93">
        <f t="shared" si="4"/>
        <v>0</v>
      </c>
      <c r="M16" s="94">
        <f t="shared" si="5"/>
        <v>208</v>
      </c>
      <c r="N16" s="93">
        <f t="shared" si="6"/>
        <v>0</v>
      </c>
      <c r="O16" s="52">
        <f t="shared" si="7"/>
        <v>208</v>
      </c>
      <c r="P16" s="95">
        <f t="shared" si="8"/>
        <v>0.002407407407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0.6555555555555556</v>
      </c>
      <c r="C17" s="115">
        <v>0.6579282407407407</v>
      </c>
      <c r="D17" s="88">
        <f t="shared" si="2"/>
        <v>0.002372685185</v>
      </c>
      <c r="E17" s="98"/>
      <c r="F17" s="99"/>
      <c r="G17" s="99"/>
      <c r="H17" s="99"/>
      <c r="I17" s="99"/>
      <c r="J17" s="100"/>
      <c r="K17" s="92">
        <f t="shared" si="3"/>
        <v>205</v>
      </c>
      <c r="L17" s="93">
        <f t="shared" si="4"/>
        <v>0</v>
      </c>
      <c r="M17" s="94">
        <f t="shared" si="5"/>
        <v>205</v>
      </c>
      <c r="N17" s="93">
        <f t="shared" si="6"/>
        <v>0</v>
      </c>
      <c r="O17" s="52">
        <f t="shared" si="7"/>
        <v>205</v>
      </c>
      <c r="P17" s="95">
        <f t="shared" si="8"/>
        <v>0.002372685185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0.65625</v>
      </c>
      <c r="C18" s="115">
        <v>0.6586689814814815</v>
      </c>
      <c r="D18" s="88">
        <f t="shared" si="2"/>
        <v>0.002418981481</v>
      </c>
      <c r="E18" s="98"/>
      <c r="F18" s="99"/>
      <c r="G18" s="99"/>
      <c r="H18" s="99"/>
      <c r="I18" s="99"/>
      <c r="J18" s="100"/>
      <c r="K18" s="92">
        <f t="shared" si="3"/>
        <v>209</v>
      </c>
      <c r="L18" s="93">
        <f t="shared" si="4"/>
        <v>0</v>
      </c>
      <c r="M18" s="94">
        <f t="shared" si="5"/>
        <v>209</v>
      </c>
      <c r="N18" s="93">
        <f t="shared" si="6"/>
        <v>0</v>
      </c>
      <c r="O18" s="52">
        <f t="shared" si="7"/>
        <v>209</v>
      </c>
      <c r="P18" s="95">
        <f t="shared" si="8"/>
        <v>0.002418981481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2">
        <v>1.0</v>
      </c>
      <c r="K19" s="92">
        <f t="shared" si="3"/>
        <v>0</v>
      </c>
      <c r="L19" s="93">
        <f t="shared" si="4"/>
        <v>0</v>
      </c>
      <c r="M19" s="94">
        <f t="shared" si="5"/>
        <v>158</v>
      </c>
      <c r="N19" s="93">
        <f t="shared" si="6"/>
        <v>720</v>
      </c>
      <c r="O19" s="93">
        <f t="shared" si="7"/>
        <v>720</v>
      </c>
      <c r="P19" s="95">
        <f t="shared" si="8"/>
        <v>0.008333333333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4">
        <v>0.6590277777777778</v>
      </c>
      <c r="C20" s="115">
        <v>0.6615856481481481</v>
      </c>
      <c r="D20" s="88">
        <f t="shared" si="2"/>
        <v>0.00255787037</v>
      </c>
      <c r="E20" s="98"/>
      <c r="F20" s="99"/>
      <c r="G20" s="99"/>
      <c r="H20" s="99"/>
      <c r="I20" s="99"/>
      <c r="J20" s="100"/>
      <c r="K20" s="92">
        <f t="shared" si="3"/>
        <v>221</v>
      </c>
      <c r="L20" s="93">
        <f t="shared" si="4"/>
        <v>0</v>
      </c>
      <c r="M20" s="94">
        <f t="shared" si="5"/>
        <v>221</v>
      </c>
      <c r="N20" s="93">
        <f t="shared" si="6"/>
        <v>0</v>
      </c>
      <c r="O20" s="52">
        <f t="shared" si="7"/>
        <v>221</v>
      </c>
      <c r="P20" s="95">
        <f t="shared" si="8"/>
        <v>0.00255787037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0.6576388888888889</v>
      </c>
      <c r="C21" s="115">
        <v>0.6600231481481481</v>
      </c>
      <c r="D21" s="88">
        <f t="shared" si="2"/>
        <v>0.002384259259</v>
      </c>
      <c r="E21" s="98"/>
      <c r="F21" s="99"/>
      <c r="G21" s="99"/>
      <c r="H21" s="99"/>
      <c r="I21" s="99"/>
      <c r="J21" s="100"/>
      <c r="K21" s="92">
        <f t="shared" si="3"/>
        <v>206</v>
      </c>
      <c r="L21" s="93">
        <f t="shared" si="4"/>
        <v>0</v>
      </c>
      <c r="M21" s="94">
        <f t="shared" si="5"/>
        <v>206</v>
      </c>
      <c r="N21" s="93">
        <f t="shared" si="6"/>
        <v>0</v>
      </c>
      <c r="O21" s="52">
        <f t="shared" si="7"/>
        <v>206</v>
      </c>
      <c r="P21" s="95">
        <f t="shared" si="8"/>
        <v>0.002384259259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0.6583333333333333</v>
      </c>
      <c r="C22" s="119">
        <v>0.6608564814814815</v>
      </c>
      <c r="D22" s="88">
        <f t="shared" si="2"/>
        <v>0.002523148148</v>
      </c>
      <c r="E22" s="98"/>
      <c r="F22" s="99"/>
      <c r="G22" s="99"/>
      <c r="H22" s="99"/>
      <c r="I22" s="99"/>
      <c r="J22" s="100"/>
      <c r="K22" s="92">
        <f t="shared" si="3"/>
        <v>218</v>
      </c>
      <c r="L22" s="93">
        <f t="shared" si="4"/>
        <v>0</v>
      </c>
      <c r="M22" s="94">
        <f t="shared" si="5"/>
        <v>218</v>
      </c>
      <c r="N22" s="93">
        <f t="shared" si="6"/>
        <v>0</v>
      </c>
      <c r="O22" s="52">
        <f t="shared" si="7"/>
        <v>218</v>
      </c>
      <c r="P22" s="95">
        <f t="shared" si="8"/>
        <v>0.002523148148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0.6604166666666667</v>
      </c>
      <c r="C23" s="119">
        <v>0.6626851851851852</v>
      </c>
      <c r="D23" s="88">
        <f t="shared" si="2"/>
        <v>0.002268518519</v>
      </c>
      <c r="E23" s="98"/>
      <c r="F23" s="99"/>
      <c r="G23" s="99"/>
      <c r="H23" s="99"/>
      <c r="I23" s="99"/>
      <c r="J23" s="100"/>
      <c r="K23" s="92">
        <f t="shared" si="3"/>
        <v>196</v>
      </c>
      <c r="L23" s="93">
        <f t="shared" si="4"/>
        <v>0</v>
      </c>
      <c r="M23" s="94">
        <f t="shared" si="5"/>
        <v>196</v>
      </c>
      <c r="N23" s="93">
        <f t="shared" si="6"/>
        <v>0</v>
      </c>
      <c r="O23" s="52">
        <f t="shared" si="7"/>
        <v>196</v>
      </c>
      <c r="P23" s="95">
        <f t="shared" si="8"/>
        <v>0.002268518519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158</v>
      </c>
      <c r="N24" s="93">
        <f t="shared" si="6"/>
        <v>720</v>
      </c>
      <c r="O24" s="93">
        <f t="shared" si="7"/>
        <v>720</v>
      </c>
      <c r="P24" s="95">
        <f t="shared" si="8"/>
        <v>0.008333333333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0.6611111111111111</v>
      </c>
      <c r="C25" s="119">
        <v>0.663587962962963</v>
      </c>
      <c r="D25" s="88">
        <f t="shared" si="2"/>
        <v>0.002476851852</v>
      </c>
      <c r="E25" s="98"/>
      <c r="F25" s="99"/>
      <c r="G25" s="99"/>
      <c r="H25" s="99"/>
      <c r="I25" s="99"/>
      <c r="J25" s="100"/>
      <c r="K25" s="92">
        <f t="shared" si="3"/>
        <v>214</v>
      </c>
      <c r="L25" s="93">
        <f t="shared" si="4"/>
        <v>0</v>
      </c>
      <c r="M25" s="94">
        <f t="shared" si="5"/>
        <v>214</v>
      </c>
      <c r="N25" s="93">
        <f t="shared" si="6"/>
        <v>0</v>
      </c>
      <c r="O25" s="52">
        <f t="shared" si="7"/>
        <v>214</v>
      </c>
      <c r="P25" s="95">
        <f t="shared" si="8"/>
        <v>0.002476851852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0.6618055555555555</v>
      </c>
      <c r="C26" s="119">
        <v>0.6643402777777778</v>
      </c>
      <c r="D26" s="88">
        <f t="shared" si="2"/>
        <v>0.002534722222</v>
      </c>
      <c r="E26" s="102"/>
      <c r="F26" s="103"/>
      <c r="G26" s="103"/>
      <c r="H26" s="103"/>
      <c r="I26" s="103"/>
      <c r="J26" s="104"/>
      <c r="K26" s="92">
        <f t="shared" si="3"/>
        <v>219</v>
      </c>
      <c r="L26" s="93">
        <f t="shared" si="4"/>
        <v>0</v>
      </c>
      <c r="M26" s="94">
        <f t="shared" si="5"/>
        <v>219</v>
      </c>
      <c r="N26" s="93">
        <f t="shared" si="6"/>
        <v>0</v>
      </c>
      <c r="O26" s="52">
        <f t="shared" si="7"/>
        <v>219</v>
      </c>
      <c r="P26" s="95">
        <f t="shared" si="8"/>
        <v>0.002534722222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0.6625</v>
      </c>
      <c r="C27" s="119">
        <v>0.665162037037037</v>
      </c>
      <c r="D27" s="88">
        <f t="shared" si="2"/>
        <v>0.002662037037</v>
      </c>
      <c r="E27" s="98"/>
      <c r="F27" s="99"/>
      <c r="G27" s="99"/>
      <c r="H27" s="99"/>
      <c r="I27" s="99"/>
      <c r="J27" s="100"/>
      <c r="K27" s="92">
        <f t="shared" si="3"/>
        <v>230</v>
      </c>
      <c r="L27" s="93">
        <f t="shared" si="4"/>
        <v>0</v>
      </c>
      <c r="M27" s="94">
        <f t="shared" si="5"/>
        <v>230</v>
      </c>
      <c r="N27" s="93">
        <f t="shared" si="6"/>
        <v>0</v>
      </c>
      <c r="O27" s="52">
        <f t="shared" si="7"/>
        <v>230</v>
      </c>
      <c r="P27" s="95">
        <f t="shared" si="8"/>
        <v>0.002662037037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0.6597222222222222</v>
      </c>
      <c r="C28" s="119">
        <v>0.6620486111111111</v>
      </c>
      <c r="D28" s="88">
        <f t="shared" si="2"/>
        <v>0.002326388889</v>
      </c>
      <c r="E28" s="98"/>
      <c r="F28" s="99"/>
      <c r="G28" s="99"/>
      <c r="H28" s="99"/>
      <c r="I28" s="99"/>
      <c r="J28" s="100"/>
      <c r="K28" s="92">
        <f t="shared" si="3"/>
        <v>201</v>
      </c>
      <c r="L28" s="93">
        <f t="shared" si="4"/>
        <v>0</v>
      </c>
      <c r="M28" s="94">
        <f t="shared" si="5"/>
        <v>201</v>
      </c>
      <c r="N28" s="93">
        <f t="shared" si="6"/>
        <v>0</v>
      </c>
      <c r="O28" s="52">
        <f t="shared" si="7"/>
        <v>201</v>
      </c>
      <c r="P28" s="95">
        <f t="shared" si="8"/>
        <v>0.002326388889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158</v>
      </c>
      <c r="N29" s="93">
        <f t="shared" si="6"/>
        <v>720</v>
      </c>
      <c r="O29" s="93">
        <f t="shared" si="7"/>
        <v>720</v>
      </c>
      <c r="P29" s="95">
        <f t="shared" si="8"/>
        <v>0.008333333333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0.6631944444444444</v>
      </c>
      <c r="C30" s="119">
        <v>0.6658217592592592</v>
      </c>
      <c r="D30" s="88">
        <f t="shared" si="2"/>
        <v>0.002627314815</v>
      </c>
      <c r="E30" s="120">
        <v>1.0</v>
      </c>
      <c r="F30" s="99"/>
      <c r="G30" s="99"/>
      <c r="H30" s="99"/>
      <c r="I30" s="99"/>
      <c r="J30" s="100"/>
      <c r="K30" s="92">
        <f t="shared" si="3"/>
        <v>227</v>
      </c>
      <c r="L30" s="93">
        <f t="shared" si="4"/>
        <v>10</v>
      </c>
      <c r="M30" s="94">
        <f t="shared" si="5"/>
        <v>237</v>
      </c>
      <c r="N30" s="93">
        <f t="shared" si="6"/>
        <v>0</v>
      </c>
      <c r="O30" s="52">
        <f t="shared" si="7"/>
        <v>237</v>
      </c>
      <c r="P30" s="95">
        <f t="shared" si="8"/>
        <v>0.002743055556</v>
      </c>
      <c r="Q30" s="50">
        <f t="shared" si="9"/>
        <v>24</v>
      </c>
      <c r="R30" s="93" t="str">
        <f t="shared" ref="R30:W30" si="33">REPT(R$4,E30)</f>
        <v>A</v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>A</v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158</v>
      </c>
      <c r="N31" s="93">
        <f t="shared" si="6"/>
        <v>720</v>
      </c>
      <c r="O31" s="93">
        <f t="shared" si="7"/>
        <v>720</v>
      </c>
      <c r="P31" s="95">
        <f t="shared" si="8"/>
        <v>0.008333333333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0.6638888888888889</v>
      </c>
      <c r="C32" s="119">
        <v>0.6665046296296296</v>
      </c>
      <c r="D32" s="88">
        <f t="shared" si="2"/>
        <v>0.002615740741</v>
      </c>
      <c r="E32" s="98"/>
      <c r="F32" s="99"/>
      <c r="G32" s="99"/>
      <c r="H32" s="99"/>
      <c r="I32" s="99"/>
      <c r="J32" s="100"/>
      <c r="K32" s="92">
        <f t="shared" si="3"/>
        <v>226</v>
      </c>
      <c r="L32" s="93">
        <f t="shared" si="4"/>
        <v>0</v>
      </c>
      <c r="M32" s="94">
        <f t="shared" si="5"/>
        <v>226</v>
      </c>
      <c r="N32" s="93">
        <f t="shared" si="6"/>
        <v>0</v>
      </c>
      <c r="O32" s="52">
        <f t="shared" si="7"/>
        <v>226</v>
      </c>
      <c r="P32" s="95">
        <f t="shared" si="8"/>
        <v>0.002615740741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0.66875</v>
      </c>
      <c r="C33" s="119">
        <v>0.6712037037037037</v>
      </c>
      <c r="D33" s="88">
        <f t="shared" si="2"/>
        <v>0.002453703704</v>
      </c>
      <c r="E33" s="98"/>
      <c r="F33" s="99"/>
      <c r="G33" s="99"/>
      <c r="H33" s="99"/>
      <c r="I33" s="99"/>
      <c r="J33" s="100"/>
      <c r="K33" s="92">
        <f t="shared" si="3"/>
        <v>212</v>
      </c>
      <c r="L33" s="93">
        <f t="shared" si="4"/>
        <v>0</v>
      </c>
      <c r="M33" s="94">
        <f t="shared" si="5"/>
        <v>212</v>
      </c>
      <c r="N33" s="93">
        <f t="shared" si="6"/>
        <v>0</v>
      </c>
      <c r="O33" s="52">
        <f t="shared" si="7"/>
        <v>212</v>
      </c>
      <c r="P33" s="95">
        <f t="shared" si="8"/>
        <v>0.002453703704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0.6680555555555555</v>
      </c>
      <c r="C34" s="119">
        <v>0.6707523148148148</v>
      </c>
      <c r="D34" s="88">
        <f t="shared" si="2"/>
        <v>0.002696759259</v>
      </c>
      <c r="E34" s="98"/>
      <c r="F34" s="99"/>
      <c r="G34" s="99"/>
      <c r="H34" s="99"/>
      <c r="I34" s="99"/>
      <c r="J34" s="100"/>
      <c r="K34" s="92">
        <f t="shared" si="3"/>
        <v>233</v>
      </c>
      <c r="L34" s="93">
        <f t="shared" si="4"/>
        <v>0</v>
      </c>
      <c r="M34" s="94">
        <f t="shared" si="5"/>
        <v>233</v>
      </c>
      <c r="N34" s="93">
        <f t="shared" si="6"/>
        <v>0</v>
      </c>
      <c r="O34" s="52">
        <f t="shared" si="7"/>
        <v>233</v>
      </c>
      <c r="P34" s="95">
        <f t="shared" si="8"/>
        <v>0.002696759259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0.6645833333333333</v>
      </c>
      <c r="C35" s="119">
        <v>0.6670717592592592</v>
      </c>
      <c r="D35" s="88">
        <f t="shared" si="2"/>
        <v>0.002488425926</v>
      </c>
      <c r="E35" s="120">
        <v>1.0</v>
      </c>
      <c r="F35" s="99"/>
      <c r="G35" s="99"/>
      <c r="H35" s="99"/>
      <c r="I35" s="99"/>
      <c r="J35" s="100"/>
      <c r="K35" s="92">
        <f t="shared" si="3"/>
        <v>215</v>
      </c>
      <c r="L35" s="93">
        <f t="shared" si="4"/>
        <v>10</v>
      </c>
      <c r="M35" s="94">
        <f t="shared" si="5"/>
        <v>225</v>
      </c>
      <c r="N35" s="93">
        <f t="shared" si="6"/>
        <v>0</v>
      </c>
      <c r="O35" s="52">
        <f t="shared" si="7"/>
        <v>225</v>
      </c>
      <c r="P35" s="95">
        <f t="shared" si="8"/>
        <v>0.002604166667</v>
      </c>
      <c r="Q35" s="50">
        <f t="shared" si="9"/>
        <v>29</v>
      </c>
      <c r="R35" s="93" t="str">
        <f t="shared" ref="R35:W35" si="38">REPT(R$4,E35)</f>
        <v>A</v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A</v>
      </c>
      <c r="AA35" s="93"/>
    </row>
    <row r="36" ht="14.25" customHeight="1">
      <c r="A36" s="50">
        <v>30.0</v>
      </c>
      <c r="B36" s="118">
        <v>0.6652777777777777</v>
      </c>
      <c r="C36" s="119">
        <v>0.6678240740740741</v>
      </c>
      <c r="D36" s="88">
        <f t="shared" si="2"/>
        <v>0.002546296296</v>
      </c>
      <c r="E36" s="98"/>
      <c r="F36" s="99"/>
      <c r="G36" s="99"/>
      <c r="H36" s="99"/>
      <c r="I36" s="99"/>
      <c r="J36" s="100"/>
      <c r="K36" s="92">
        <f t="shared" si="3"/>
        <v>220</v>
      </c>
      <c r="L36" s="93">
        <f t="shared" si="4"/>
        <v>0</v>
      </c>
      <c r="M36" s="94">
        <f t="shared" si="5"/>
        <v>220</v>
      </c>
      <c r="N36" s="93">
        <f t="shared" si="6"/>
        <v>0</v>
      </c>
      <c r="O36" s="52">
        <f t="shared" si="7"/>
        <v>220</v>
      </c>
      <c r="P36" s="95">
        <f t="shared" si="8"/>
        <v>0.002546296296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21"/>
      <c r="C37" s="122"/>
      <c r="D37" s="88">
        <f t="shared" si="2"/>
        <v>0</v>
      </c>
      <c r="E37" s="98"/>
      <c r="F37" s="99"/>
      <c r="G37" s="99"/>
      <c r="H37" s="99"/>
      <c r="I37" s="99"/>
      <c r="J37" s="113">
        <v>1.0</v>
      </c>
      <c r="K37" s="92">
        <f t="shared" si="3"/>
        <v>0</v>
      </c>
      <c r="L37" s="93">
        <f t="shared" si="4"/>
        <v>0</v>
      </c>
      <c r="M37" s="94">
        <f t="shared" si="5"/>
        <v>158</v>
      </c>
      <c r="N37" s="93">
        <f t="shared" si="6"/>
        <v>720</v>
      </c>
      <c r="O37" s="93">
        <f t="shared" si="7"/>
        <v>720</v>
      </c>
      <c r="P37" s="95">
        <f t="shared" si="8"/>
        <v>0.008333333333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>F</v>
      </c>
      <c r="X37" s="93"/>
      <c r="Y37" s="93"/>
      <c r="Z37" s="93" t="str">
        <f t="shared" si="11"/>
        <v>F</v>
      </c>
      <c r="AA37" s="93"/>
    </row>
    <row r="38" ht="14.25" customHeight="1">
      <c r="A38" s="50">
        <v>32.0</v>
      </c>
      <c r="B38" s="118">
        <v>0.6659722222222222</v>
      </c>
      <c r="C38" s="119">
        <v>0.6686458333333334</v>
      </c>
      <c r="D38" s="88">
        <f t="shared" si="2"/>
        <v>0.002673611111</v>
      </c>
      <c r="E38" s="98"/>
      <c r="F38" s="99"/>
      <c r="G38" s="99"/>
      <c r="H38" s="99"/>
      <c r="I38" s="99"/>
      <c r="J38" s="100"/>
      <c r="K38" s="92">
        <f t="shared" si="3"/>
        <v>231</v>
      </c>
      <c r="L38" s="93">
        <f t="shared" si="4"/>
        <v>0</v>
      </c>
      <c r="M38" s="94">
        <f t="shared" si="5"/>
        <v>231</v>
      </c>
      <c r="N38" s="93">
        <f t="shared" si="6"/>
        <v>0</v>
      </c>
      <c r="O38" s="52">
        <f t="shared" si="7"/>
        <v>231</v>
      </c>
      <c r="P38" s="95">
        <f t="shared" si="8"/>
        <v>0.002673611111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0.6666666666666666</v>
      </c>
      <c r="C39" s="119">
        <v>0.6692939814814814</v>
      </c>
      <c r="D39" s="88">
        <f t="shared" si="2"/>
        <v>0.002627314815</v>
      </c>
      <c r="E39" s="120">
        <v>1.0</v>
      </c>
      <c r="F39" s="99"/>
      <c r="G39" s="99"/>
      <c r="H39" s="99"/>
      <c r="I39" s="99"/>
      <c r="J39" s="100"/>
      <c r="K39" s="92">
        <f t="shared" si="3"/>
        <v>227</v>
      </c>
      <c r="L39" s="93">
        <f t="shared" si="4"/>
        <v>10</v>
      </c>
      <c r="M39" s="94">
        <f t="shared" si="5"/>
        <v>237</v>
      </c>
      <c r="N39" s="93">
        <f t="shared" si="6"/>
        <v>0</v>
      </c>
      <c r="O39" s="52">
        <f t="shared" si="7"/>
        <v>237</v>
      </c>
      <c r="P39" s="95">
        <f t="shared" si="8"/>
        <v>0.002743055556</v>
      </c>
      <c r="Q39" s="50">
        <f t="shared" si="9"/>
        <v>33</v>
      </c>
      <c r="R39" s="93" t="str">
        <f t="shared" ref="R39:W39" si="42">REPT(R$4,E39)</f>
        <v>A</v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>A</v>
      </c>
      <c r="AA39" s="93"/>
    </row>
    <row r="40" ht="14.25" customHeight="1">
      <c r="A40" s="50">
        <v>34.0</v>
      </c>
      <c r="B40" s="118">
        <v>0.6673611111111111</v>
      </c>
      <c r="C40" s="119">
        <v>0.670150462962963</v>
      </c>
      <c r="D40" s="88">
        <f t="shared" si="2"/>
        <v>0.002789351852</v>
      </c>
      <c r="E40" s="120"/>
      <c r="F40" s="99"/>
      <c r="G40" s="99"/>
      <c r="H40" s="99"/>
      <c r="I40" s="123">
        <v>1.0</v>
      </c>
      <c r="J40" s="100"/>
      <c r="K40" s="92">
        <f t="shared" si="3"/>
        <v>241</v>
      </c>
      <c r="L40" s="93">
        <f t="shared" si="4"/>
        <v>0</v>
      </c>
      <c r="M40" s="94">
        <f t="shared" si="5"/>
        <v>241</v>
      </c>
      <c r="N40" s="93">
        <f t="shared" si="6"/>
        <v>360</v>
      </c>
      <c r="O40" s="93">
        <f t="shared" si="7"/>
        <v>360</v>
      </c>
      <c r="P40" s="95">
        <f t="shared" si="8"/>
        <v>0.004166666667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>E</v>
      </c>
      <c r="W40" s="93" t="str">
        <f t="shared" si="43"/>
        <v/>
      </c>
      <c r="X40" s="93"/>
      <c r="Y40" s="93"/>
      <c r="Z40" s="93" t="str">
        <f t="shared" si="11"/>
        <v>E</v>
      </c>
      <c r="AA40" s="93"/>
    </row>
    <row r="41" ht="14.25" customHeight="1">
      <c r="A41" s="50">
        <v>35.0</v>
      </c>
      <c r="B41" s="118">
        <v>0.6694444444444444</v>
      </c>
      <c r="C41" s="119">
        <v>0.6721064814814814</v>
      </c>
      <c r="D41" s="88">
        <f t="shared" si="2"/>
        <v>0.002662037037</v>
      </c>
      <c r="E41" s="98"/>
      <c r="F41" s="99"/>
      <c r="G41" s="99"/>
      <c r="H41" s="99"/>
      <c r="I41" s="99"/>
      <c r="J41" s="100"/>
      <c r="K41" s="92">
        <f t="shared" si="3"/>
        <v>230</v>
      </c>
      <c r="L41" s="93">
        <f t="shared" si="4"/>
        <v>0</v>
      </c>
      <c r="M41" s="94">
        <f t="shared" si="5"/>
        <v>230</v>
      </c>
      <c r="N41" s="93">
        <f t="shared" si="6"/>
        <v>0</v>
      </c>
      <c r="O41" s="52">
        <f t="shared" si="7"/>
        <v>230</v>
      </c>
      <c r="P41" s="95">
        <f t="shared" si="8"/>
        <v>0.002662037037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0.6701388888888888</v>
      </c>
      <c r="C42" s="119">
        <v>0.6732870370370371</v>
      </c>
      <c r="D42" s="88">
        <f t="shared" si="2"/>
        <v>0.003148148148</v>
      </c>
      <c r="E42" s="120">
        <v>2.0</v>
      </c>
      <c r="F42" s="99"/>
      <c r="G42" s="99"/>
      <c r="H42" s="123">
        <v>2.0</v>
      </c>
      <c r="I42" s="99"/>
      <c r="J42" s="100"/>
      <c r="K42" s="92">
        <f t="shared" si="3"/>
        <v>272</v>
      </c>
      <c r="L42" s="93">
        <f t="shared" si="4"/>
        <v>140</v>
      </c>
      <c r="M42" s="94">
        <f t="shared" si="5"/>
        <v>360</v>
      </c>
      <c r="N42" s="93">
        <f t="shared" si="6"/>
        <v>0</v>
      </c>
      <c r="O42" s="52">
        <f t="shared" si="7"/>
        <v>360</v>
      </c>
      <c r="P42" s="95">
        <f t="shared" si="8"/>
        <v>0.004166666667</v>
      </c>
      <c r="Q42" s="50">
        <f t="shared" si="9"/>
        <v>36</v>
      </c>
      <c r="R42" s="93" t="str">
        <f t="shared" ref="R42:W42" si="45">REPT(R$4,E42)</f>
        <v>AA</v>
      </c>
      <c r="S42" s="93" t="str">
        <f t="shared" si="45"/>
        <v/>
      </c>
      <c r="T42" s="93" t="str">
        <f t="shared" si="45"/>
        <v/>
      </c>
      <c r="U42" s="93" t="str">
        <f t="shared" si="45"/>
        <v>DD</v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AADD</v>
      </c>
      <c r="AA42" s="93"/>
    </row>
    <row r="43" ht="14.25" customHeight="1">
      <c r="A43" s="50">
        <v>37.0</v>
      </c>
      <c r="B43" s="118">
        <v>0.6708333333333333</v>
      </c>
      <c r="C43" s="119">
        <v>0.6736689814814815</v>
      </c>
      <c r="D43" s="88">
        <f t="shared" si="2"/>
        <v>0.002835648148</v>
      </c>
      <c r="E43" s="98"/>
      <c r="F43" s="99"/>
      <c r="G43" s="99"/>
      <c r="H43" s="99"/>
      <c r="I43" s="99"/>
      <c r="J43" s="100"/>
      <c r="K43" s="92">
        <f t="shared" si="3"/>
        <v>245</v>
      </c>
      <c r="L43" s="93">
        <f t="shared" si="4"/>
        <v>0</v>
      </c>
      <c r="M43" s="94">
        <f t="shared" si="5"/>
        <v>245</v>
      </c>
      <c r="N43" s="93">
        <f t="shared" si="6"/>
        <v>0</v>
      </c>
      <c r="O43" s="52">
        <f t="shared" si="7"/>
        <v>245</v>
      </c>
      <c r="P43" s="95">
        <f t="shared" si="8"/>
        <v>0.002835648148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0.6715277777777777</v>
      </c>
      <c r="C44" s="119">
        <v>0.6745138888888889</v>
      </c>
      <c r="D44" s="88">
        <f t="shared" si="2"/>
        <v>0.002986111111</v>
      </c>
      <c r="E44" s="98"/>
      <c r="F44" s="99"/>
      <c r="G44" s="99"/>
      <c r="H44" s="99"/>
      <c r="I44" s="99"/>
      <c r="J44" s="100"/>
      <c r="K44" s="92">
        <f t="shared" si="3"/>
        <v>258</v>
      </c>
      <c r="L44" s="93">
        <f t="shared" si="4"/>
        <v>0</v>
      </c>
      <c r="M44" s="94">
        <f t="shared" si="5"/>
        <v>258</v>
      </c>
      <c r="N44" s="93">
        <f t="shared" si="6"/>
        <v>0</v>
      </c>
      <c r="O44" s="52">
        <f t="shared" si="7"/>
        <v>258</v>
      </c>
      <c r="P44" s="95">
        <f t="shared" si="8"/>
        <v>0.002986111111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0.6722222222222223</v>
      </c>
      <c r="C45" s="119">
        <v>0.6749768518518519</v>
      </c>
      <c r="D45" s="88">
        <f t="shared" si="2"/>
        <v>0.00275462963</v>
      </c>
      <c r="E45" s="98"/>
      <c r="F45" s="99"/>
      <c r="G45" s="99"/>
      <c r="H45" s="99"/>
      <c r="I45" s="99"/>
      <c r="J45" s="100"/>
      <c r="K45" s="92">
        <f t="shared" si="3"/>
        <v>238</v>
      </c>
      <c r="L45" s="93">
        <f t="shared" si="4"/>
        <v>0</v>
      </c>
      <c r="M45" s="94">
        <f t="shared" si="5"/>
        <v>238</v>
      </c>
      <c r="N45" s="93">
        <f t="shared" si="6"/>
        <v>0</v>
      </c>
      <c r="O45" s="52">
        <f t="shared" si="7"/>
        <v>238</v>
      </c>
      <c r="P45" s="95">
        <f t="shared" si="8"/>
        <v>0.00275462963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158</v>
      </c>
      <c r="N46" s="93">
        <f t="shared" si="6"/>
        <v>720</v>
      </c>
      <c r="O46" s="93">
        <f t="shared" si="7"/>
        <v>720</v>
      </c>
      <c r="P46" s="95">
        <f t="shared" si="8"/>
        <v>0.008333333333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0.6729166666666667</v>
      </c>
      <c r="C47" s="119">
        <v>0.6755439814814815</v>
      </c>
      <c r="D47" s="88">
        <f t="shared" si="2"/>
        <v>0.002627314815</v>
      </c>
      <c r="E47" s="98"/>
      <c r="F47" s="99"/>
      <c r="G47" s="99"/>
      <c r="H47" s="99"/>
      <c r="I47" s="99"/>
      <c r="J47" s="100"/>
      <c r="K47" s="92">
        <f t="shared" si="3"/>
        <v>227</v>
      </c>
      <c r="L47" s="93">
        <f t="shared" si="4"/>
        <v>0</v>
      </c>
      <c r="M47" s="94">
        <f t="shared" si="5"/>
        <v>227</v>
      </c>
      <c r="N47" s="93">
        <f t="shared" si="6"/>
        <v>0</v>
      </c>
      <c r="O47" s="52">
        <f t="shared" si="7"/>
        <v>227</v>
      </c>
      <c r="P47" s="95">
        <f t="shared" si="8"/>
        <v>0.002627314815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0.6763888888888889</v>
      </c>
      <c r="C48" s="119">
        <v>0.6791435185185185</v>
      </c>
      <c r="D48" s="88">
        <f t="shared" si="2"/>
        <v>0.00275462963</v>
      </c>
      <c r="E48" s="98"/>
      <c r="F48" s="99"/>
      <c r="G48" s="99"/>
      <c r="H48" s="99"/>
      <c r="I48" s="99"/>
      <c r="J48" s="100"/>
      <c r="K48" s="92">
        <f t="shared" si="3"/>
        <v>238</v>
      </c>
      <c r="L48" s="93">
        <f t="shared" si="4"/>
        <v>0</v>
      </c>
      <c r="M48" s="94">
        <f t="shared" si="5"/>
        <v>238</v>
      </c>
      <c r="N48" s="93">
        <f t="shared" si="6"/>
        <v>0</v>
      </c>
      <c r="O48" s="52">
        <f t="shared" si="7"/>
        <v>238</v>
      </c>
      <c r="P48" s="95">
        <f t="shared" si="8"/>
        <v>0.00275462963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118">
        <v>0.6736111111111112</v>
      </c>
      <c r="C49" s="119">
        <v>0.6762037037037038</v>
      </c>
      <c r="D49" s="88">
        <f t="shared" si="2"/>
        <v>0.002592592593</v>
      </c>
      <c r="E49" s="98"/>
      <c r="F49" s="99"/>
      <c r="G49" s="99"/>
      <c r="H49" s="123">
        <v>1.0</v>
      </c>
      <c r="I49" s="99"/>
      <c r="J49" s="100"/>
      <c r="K49" s="92">
        <f t="shared" si="3"/>
        <v>224</v>
      </c>
      <c r="L49" s="93">
        <f t="shared" si="4"/>
        <v>60</v>
      </c>
      <c r="M49" s="94">
        <f t="shared" si="5"/>
        <v>284</v>
      </c>
      <c r="N49" s="93">
        <f t="shared" si="6"/>
        <v>0</v>
      </c>
      <c r="O49" s="52">
        <f t="shared" si="7"/>
        <v>284</v>
      </c>
      <c r="P49" s="95">
        <f t="shared" si="8"/>
        <v>0.003287037037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>D</v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>D</v>
      </c>
      <c r="AA49" s="93"/>
    </row>
    <row r="50" ht="14.25" customHeight="1">
      <c r="A50" s="50">
        <v>44.0</v>
      </c>
      <c r="B50" s="118">
        <v>0.6743055555555556</v>
      </c>
      <c r="C50" s="119">
        <v>0.6770023148148148</v>
      </c>
      <c r="D50" s="88">
        <f t="shared" si="2"/>
        <v>0.002696759259</v>
      </c>
      <c r="E50" s="98"/>
      <c r="F50" s="99"/>
      <c r="G50" s="99"/>
      <c r="H50" s="99"/>
      <c r="I50" s="123">
        <v>1.0</v>
      </c>
      <c r="J50" s="100"/>
      <c r="K50" s="92">
        <f t="shared" si="3"/>
        <v>233</v>
      </c>
      <c r="L50" s="93">
        <f t="shared" si="4"/>
        <v>0</v>
      </c>
      <c r="M50" s="94">
        <f t="shared" si="5"/>
        <v>233</v>
      </c>
      <c r="N50" s="93">
        <f t="shared" si="6"/>
        <v>360</v>
      </c>
      <c r="O50" s="93">
        <f t="shared" si="7"/>
        <v>360</v>
      </c>
      <c r="P50" s="95">
        <f t="shared" si="8"/>
        <v>0.004166666667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>E</v>
      </c>
      <c r="W50" s="93" t="str">
        <f t="shared" si="53"/>
        <v/>
      </c>
      <c r="X50" s="93"/>
      <c r="Y50" s="93"/>
      <c r="Z50" s="93" t="str">
        <f t="shared" si="11"/>
        <v>E</v>
      </c>
      <c r="AA50" s="93"/>
    </row>
    <row r="51" ht="14.25" customHeight="1">
      <c r="A51" s="50">
        <v>45.0</v>
      </c>
      <c r="B51" s="118">
        <v>0.675</v>
      </c>
      <c r="C51" s="119">
        <v>0.677511574074074</v>
      </c>
      <c r="D51" s="88">
        <f t="shared" si="2"/>
        <v>0.002511574074</v>
      </c>
      <c r="E51" s="98"/>
      <c r="F51" s="99"/>
      <c r="G51" s="99"/>
      <c r="H51" s="99"/>
      <c r="I51" s="99"/>
      <c r="J51" s="100"/>
      <c r="K51" s="92">
        <f t="shared" si="3"/>
        <v>217</v>
      </c>
      <c r="L51" s="93">
        <f t="shared" si="4"/>
        <v>0</v>
      </c>
      <c r="M51" s="94">
        <f t="shared" si="5"/>
        <v>217</v>
      </c>
      <c r="N51" s="93">
        <f t="shared" si="6"/>
        <v>0</v>
      </c>
      <c r="O51" s="52">
        <f t="shared" si="7"/>
        <v>217</v>
      </c>
      <c r="P51" s="95">
        <f t="shared" si="8"/>
        <v>0.002511574074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158</v>
      </c>
      <c r="N52" s="93">
        <f t="shared" si="6"/>
        <v>720</v>
      </c>
      <c r="O52" s="93">
        <f t="shared" si="7"/>
        <v>720</v>
      </c>
      <c r="P52" s="95">
        <f t="shared" si="8"/>
        <v>0.008333333333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0.6756944444444445</v>
      </c>
      <c r="C53" s="119">
        <v>0.6784259259259259</v>
      </c>
      <c r="D53" s="88">
        <f t="shared" si="2"/>
        <v>0.002731481481</v>
      </c>
      <c r="E53" s="98"/>
      <c r="F53" s="99"/>
      <c r="G53" s="99"/>
      <c r="H53" s="99"/>
      <c r="I53" s="99"/>
      <c r="J53" s="100"/>
      <c r="K53" s="92">
        <f t="shared" si="3"/>
        <v>236</v>
      </c>
      <c r="L53" s="93">
        <f t="shared" si="4"/>
        <v>0</v>
      </c>
      <c r="M53" s="94">
        <f t="shared" si="5"/>
        <v>236</v>
      </c>
      <c r="N53" s="93">
        <f t="shared" si="6"/>
        <v>0</v>
      </c>
      <c r="O53" s="52">
        <f t="shared" si="7"/>
        <v>236</v>
      </c>
      <c r="P53" s="95">
        <f t="shared" si="8"/>
        <v>0.002731481481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3">
        <v>1.0</v>
      </c>
      <c r="K54" s="92">
        <f t="shared" si="3"/>
        <v>0</v>
      </c>
      <c r="L54" s="93">
        <f t="shared" si="4"/>
        <v>0</v>
      </c>
      <c r="M54" s="94">
        <f t="shared" si="5"/>
        <v>158</v>
      </c>
      <c r="N54" s="93">
        <f t="shared" si="6"/>
        <v>720</v>
      </c>
      <c r="O54" s="93">
        <f t="shared" si="7"/>
        <v>720</v>
      </c>
      <c r="P54" s="95">
        <f t="shared" si="8"/>
        <v>0.008333333333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0.6770833333333334</v>
      </c>
      <c r="C55" s="119">
        <v>0.6797337962962963</v>
      </c>
      <c r="D55" s="88">
        <f t="shared" si="2"/>
        <v>0.002650462963</v>
      </c>
      <c r="E55" s="98"/>
      <c r="F55" s="99"/>
      <c r="G55" s="99"/>
      <c r="H55" s="99"/>
      <c r="I55" s="99"/>
      <c r="J55" s="100"/>
      <c r="K55" s="92">
        <f t="shared" si="3"/>
        <v>229</v>
      </c>
      <c r="L55" s="93">
        <f t="shared" si="4"/>
        <v>0</v>
      </c>
      <c r="M55" s="94">
        <f t="shared" si="5"/>
        <v>229</v>
      </c>
      <c r="N55" s="93">
        <f t="shared" si="6"/>
        <v>0</v>
      </c>
      <c r="O55" s="52">
        <f t="shared" si="7"/>
        <v>229</v>
      </c>
      <c r="P55" s="95">
        <f t="shared" si="8"/>
        <v>0.002650462963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21"/>
      <c r="C56" s="122"/>
      <c r="D56" s="88">
        <f t="shared" si="2"/>
        <v>0</v>
      </c>
      <c r="E56" s="98"/>
      <c r="F56" s="99"/>
      <c r="G56" s="99"/>
      <c r="H56" s="99"/>
      <c r="I56" s="99"/>
      <c r="J56" s="113">
        <v>1.0</v>
      </c>
      <c r="K56" s="92">
        <f t="shared" si="3"/>
        <v>0</v>
      </c>
      <c r="L56" s="93">
        <f t="shared" si="4"/>
        <v>0</v>
      </c>
      <c r="M56" s="94">
        <f t="shared" si="5"/>
        <v>158</v>
      </c>
      <c r="N56" s="93">
        <f t="shared" si="6"/>
        <v>720</v>
      </c>
      <c r="O56" s="93">
        <f t="shared" si="7"/>
        <v>720</v>
      </c>
      <c r="P56" s="95">
        <f t="shared" si="8"/>
        <v>0.008333333333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>F</v>
      </c>
      <c r="X56" s="93"/>
      <c r="Y56" s="93"/>
      <c r="Z56" s="93" t="str">
        <f t="shared" si="11"/>
        <v>F</v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12.0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292.0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600.0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0.6708333333333333</v>
      </c>
      <c r="C7" s="115">
        <v>0.6749421296296296</v>
      </c>
      <c r="D7" s="88">
        <f t="shared" ref="D7:D56" si="2">C7-B7</f>
        <v>0.004108796296</v>
      </c>
      <c r="E7" s="89"/>
      <c r="F7" s="90"/>
      <c r="G7" s="90"/>
      <c r="H7" s="90"/>
      <c r="I7" s="90"/>
      <c r="J7" s="91"/>
      <c r="K7" s="92">
        <f t="shared" ref="K7:K56" si="3">D7*86400</f>
        <v>355</v>
      </c>
      <c r="L7" s="93">
        <f t="shared" ref="L7:L56" si="4">SUMPRODUCT(E7:H7,E$6:H$6)</f>
        <v>0</v>
      </c>
      <c r="M7" s="94">
        <f t="shared" ref="M7:M56" si="5">MAX(MIN(K7+L7,$D$3),$D$2)</f>
        <v>355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355</v>
      </c>
      <c r="P7" s="95">
        <f t="shared" ref="P7:P56" si="8">O7/86400</f>
        <v>0.004108796296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292</v>
      </c>
      <c r="N8" s="93">
        <f t="shared" si="6"/>
        <v>1200</v>
      </c>
      <c r="O8" s="93">
        <f t="shared" si="7"/>
        <v>1200</v>
      </c>
      <c r="P8" s="95">
        <f t="shared" si="8"/>
        <v>0.01388888889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0.6715277777777777</v>
      </c>
      <c r="C9" s="115">
        <v>0.6755787037037037</v>
      </c>
      <c r="D9" s="88">
        <f t="shared" si="2"/>
        <v>0.004050925926</v>
      </c>
      <c r="E9" s="98"/>
      <c r="F9" s="99"/>
      <c r="G9" s="99"/>
      <c r="H9" s="99"/>
      <c r="I9" s="99"/>
      <c r="J9" s="100"/>
      <c r="K9" s="92">
        <f t="shared" si="3"/>
        <v>350</v>
      </c>
      <c r="L9" s="93">
        <f t="shared" si="4"/>
        <v>0</v>
      </c>
      <c r="M9" s="94">
        <f t="shared" si="5"/>
        <v>350</v>
      </c>
      <c r="N9" s="93">
        <f t="shared" si="6"/>
        <v>0</v>
      </c>
      <c r="O9" s="52">
        <f t="shared" si="7"/>
        <v>350</v>
      </c>
      <c r="P9" s="95">
        <f t="shared" si="8"/>
        <v>0.004050925926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0.6722222222222223</v>
      </c>
      <c r="C10" s="115">
        <v>0.6763310185185185</v>
      </c>
      <c r="D10" s="88">
        <f t="shared" si="2"/>
        <v>0.004108796296</v>
      </c>
      <c r="E10" s="98"/>
      <c r="F10" s="99"/>
      <c r="G10" s="99"/>
      <c r="H10" s="99"/>
      <c r="I10" s="99"/>
      <c r="J10" s="100"/>
      <c r="K10" s="92">
        <f t="shared" si="3"/>
        <v>355</v>
      </c>
      <c r="L10" s="93">
        <f t="shared" si="4"/>
        <v>0</v>
      </c>
      <c r="M10" s="94">
        <f t="shared" si="5"/>
        <v>355</v>
      </c>
      <c r="N10" s="93">
        <f t="shared" si="6"/>
        <v>0</v>
      </c>
      <c r="O10" s="52">
        <f t="shared" si="7"/>
        <v>355</v>
      </c>
      <c r="P10" s="95">
        <f t="shared" si="8"/>
        <v>0.004108796296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0.6729166666666667</v>
      </c>
      <c r="C11" s="115">
        <v>0.677025462962963</v>
      </c>
      <c r="D11" s="88">
        <f t="shared" si="2"/>
        <v>0.004108796296</v>
      </c>
      <c r="E11" s="98"/>
      <c r="F11" s="99"/>
      <c r="G11" s="99"/>
      <c r="H11" s="99"/>
      <c r="I11" s="99"/>
      <c r="J11" s="100"/>
      <c r="K11" s="92">
        <f t="shared" si="3"/>
        <v>355</v>
      </c>
      <c r="L11" s="93">
        <f t="shared" si="4"/>
        <v>0</v>
      </c>
      <c r="M11" s="94">
        <f t="shared" si="5"/>
        <v>355</v>
      </c>
      <c r="N11" s="93">
        <f t="shared" si="6"/>
        <v>0</v>
      </c>
      <c r="O11" s="52">
        <f t="shared" si="7"/>
        <v>355</v>
      </c>
      <c r="P11" s="95">
        <f t="shared" si="8"/>
        <v>0.004108796296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0.6736111111111112</v>
      </c>
      <c r="C12" s="115">
        <v>0.6776967592592592</v>
      </c>
      <c r="D12" s="88">
        <f t="shared" si="2"/>
        <v>0.004085648148</v>
      </c>
      <c r="E12" s="120">
        <v>1.0</v>
      </c>
      <c r="F12" s="99"/>
      <c r="G12" s="99"/>
      <c r="H12" s="99"/>
      <c r="I12" s="99"/>
      <c r="J12" s="100"/>
      <c r="K12" s="92">
        <f t="shared" si="3"/>
        <v>353</v>
      </c>
      <c r="L12" s="93">
        <f t="shared" si="4"/>
        <v>10</v>
      </c>
      <c r="M12" s="94">
        <f t="shared" si="5"/>
        <v>363</v>
      </c>
      <c r="N12" s="93">
        <f t="shared" si="6"/>
        <v>0</v>
      </c>
      <c r="O12" s="52">
        <f t="shared" si="7"/>
        <v>363</v>
      </c>
      <c r="P12" s="95">
        <f t="shared" si="8"/>
        <v>0.004201388889</v>
      </c>
      <c r="Q12" s="50">
        <f t="shared" si="9"/>
        <v>6</v>
      </c>
      <c r="R12" s="93" t="str">
        <f t="shared" ref="R12:W12" si="15">REPT(R$4,E12)</f>
        <v>A</v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>A</v>
      </c>
      <c r="AA12" s="93"/>
    </row>
    <row r="13" ht="14.25" customHeight="1">
      <c r="A13" s="50">
        <v>7.0</v>
      </c>
      <c r="B13" s="114">
        <v>0.6743055555555556</v>
      </c>
      <c r="C13" s="115">
        <v>0.6783796296296296</v>
      </c>
      <c r="D13" s="88">
        <f t="shared" si="2"/>
        <v>0.004074074074</v>
      </c>
      <c r="E13" s="98"/>
      <c r="F13" s="99"/>
      <c r="G13" s="99"/>
      <c r="H13" s="99"/>
      <c r="I13" s="99"/>
      <c r="J13" s="100"/>
      <c r="K13" s="92">
        <f t="shared" si="3"/>
        <v>352</v>
      </c>
      <c r="L13" s="93">
        <f t="shared" si="4"/>
        <v>0</v>
      </c>
      <c r="M13" s="94">
        <f t="shared" si="5"/>
        <v>352</v>
      </c>
      <c r="N13" s="93">
        <f t="shared" si="6"/>
        <v>0</v>
      </c>
      <c r="O13" s="52">
        <f t="shared" si="7"/>
        <v>352</v>
      </c>
      <c r="P13" s="95">
        <f t="shared" si="8"/>
        <v>0.004074074074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0.675</v>
      </c>
      <c r="C14" s="115">
        <v>0.679050925925926</v>
      </c>
      <c r="D14" s="88">
        <f t="shared" si="2"/>
        <v>0.004050925926</v>
      </c>
      <c r="E14" s="98"/>
      <c r="F14" s="99"/>
      <c r="G14" s="99"/>
      <c r="H14" s="99"/>
      <c r="I14" s="99"/>
      <c r="J14" s="100"/>
      <c r="K14" s="92">
        <f t="shared" si="3"/>
        <v>350</v>
      </c>
      <c r="L14" s="93">
        <f t="shared" si="4"/>
        <v>0</v>
      </c>
      <c r="M14" s="94">
        <f t="shared" si="5"/>
        <v>350</v>
      </c>
      <c r="N14" s="93">
        <f t="shared" si="6"/>
        <v>0</v>
      </c>
      <c r="O14" s="52">
        <f t="shared" si="7"/>
        <v>350</v>
      </c>
      <c r="P14" s="95">
        <f t="shared" si="8"/>
        <v>0.004050925926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0.6756944444444445</v>
      </c>
      <c r="C15" s="115">
        <v>0.6798032407407407</v>
      </c>
      <c r="D15" s="88">
        <f t="shared" si="2"/>
        <v>0.004108796296</v>
      </c>
      <c r="E15" s="98"/>
      <c r="F15" s="99"/>
      <c r="G15" s="99"/>
      <c r="H15" s="99"/>
      <c r="I15" s="99"/>
      <c r="J15" s="100"/>
      <c r="K15" s="92">
        <f t="shared" si="3"/>
        <v>355</v>
      </c>
      <c r="L15" s="93">
        <f t="shared" si="4"/>
        <v>0</v>
      </c>
      <c r="M15" s="94">
        <f t="shared" si="5"/>
        <v>355</v>
      </c>
      <c r="N15" s="93">
        <f t="shared" si="6"/>
        <v>0</v>
      </c>
      <c r="O15" s="52">
        <f t="shared" si="7"/>
        <v>355</v>
      </c>
      <c r="P15" s="95">
        <f t="shared" si="8"/>
        <v>0.004108796296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0.6777777777777778</v>
      </c>
      <c r="C16" s="115">
        <v>0.682025462962963</v>
      </c>
      <c r="D16" s="88">
        <f t="shared" si="2"/>
        <v>0.004247685185</v>
      </c>
      <c r="E16" s="120">
        <v>1.0</v>
      </c>
      <c r="F16" s="99"/>
      <c r="G16" s="99"/>
      <c r="H16" s="99"/>
      <c r="I16" s="99"/>
      <c r="J16" s="100"/>
      <c r="K16" s="92">
        <f t="shared" si="3"/>
        <v>367</v>
      </c>
      <c r="L16" s="93">
        <f t="shared" si="4"/>
        <v>10</v>
      </c>
      <c r="M16" s="94">
        <f t="shared" si="5"/>
        <v>377</v>
      </c>
      <c r="N16" s="93">
        <f t="shared" si="6"/>
        <v>0</v>
      </c>
      <c r="O16" s="52">
        <f t="shared" si="7"/>
        <v>377</v>
      </c>
      <c r="P16" s="95">
        <f t="shared" si="8"/>
        <v>0.004363425926</v>
      </c>
      <c r="Q16" s="50">
        <f t="shared" si="9"/>
        <v>10</v>
      </c>
      <c r="R16" s="93" t="str">
        <f t="shared" ref="R16:W16" si="19">REPT(R$4,E16)</f>
        <v>A</v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>A</v>
      </c>
      <c r="AA16" s="93"/>
    </row>
    <row r="17" ht="14.25" customHeight="1">
      <c r="A17" s="50">
        <v>11.0</v>
      </c>
      <c r="B17" s="114">
        <v>0.6763888888888889</v>
      </c>
      <c r="C17" s="115">
        <v>0.6803125</v>
      </c>
      <c r="D17" s="88">
        <f t="shared" si="2"/>
        <v>0.003923611111</v>
      </c>
      <c r="E17" s="98"/>
      <c r="F17" s="99"/>
      <c r="G17" s="99"/>
      <c r="H17" s="99"/>
      <c r="I17" s="99"/>
      <c r="J17" s="100"/>
      <c r="K17" s="92">
        <f t="shared" si="3"/>
        <v>339</v>
      </c>
      <c r="L17" s="93">
        <f t="shared" si="4"/>
        <v>0</v>
      </c>
      <c r="M17" s="94">
        <f t="shared" si="5"/>
        <v>339</v>
      </c>
      <c r="N17" s="93">
        <f t="shared" si="6"/>
        <v>0</v>
      </c>
      <c r="O17" s="52">
        <f t="shared" si="7"/>
        <v>339</v>
      </c>
      <c r="P17" s="95">
        <f t="shared" si="8"/>
        <v>0.003923611111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0.6770833333333334</v>
      </c>
      <c r="C18" s="115">
        <v>0.6815856481481481</v>
      </c>
      <c r="D18" s="88">
        <f t="shared" si="2"/>
        <v>0.004502314815</v>
      </c>
      <c r="E18" s="98"/>
      <c r="F18" s="99"/>
      <c r="G18" s="99"/>
      <c r="H18" s="99"/>
      <c r="I18" s="99"/>
      <c r="J18" s="100"/>
      <c r="K18" s="92">
        <f t="shared" si="3"/>
        <v>389</v>
      </c>
      <c r="L18" s="93">
        <f t="shared" si="4"/>
        <v>0</v>
      </c>
      <c r="M18" s="94">
        <f t="shared" si="5"/>
        <v>389</v>
      </c>
      <c r="N18" s="93">
        <f t="shared" si="6"/>
        <v>0</v>
      </c>
      <c r="O18" s="52">
        <f t="shared" si="7"/>
        <v>389</v>
      </c>
      <c r="P18" s="95">
        <f t="shared" si="8"/>
        <v>0.004502314815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6"/>
      <c r="C19" s="117"/>
      <c r="D19" s="88">
        <f t="shared" si="2"/>
        <v>0</v>
      </c>
      <c r="E19" s="98"/>
      <c r="F19" s="99"/>
      <c r="G19" s="99"/>
      <c r="H19" s="99"/>
      <c r="I19" s="99"/>
      <c r="J19" s="113">
        <v>1.0</v>
      </c>
      <c r="K19" s="92">
        <f t="shared" si="3"/>
        <v>0</v>
      </c>
      <c r="L19" s="93">
        <f t="shared" si="4"/>
        <v>0</v>
      </c>
      <c r="M19" s="94">
        <f t="shared" si="5"/>
        <v>292</v>
      </c>
      <c r="N19" s="93">
        <f t="shared" si="6"/>
        <v>1200</v>
      </c>
      <c r="O19" s="93">
        <f t="shared" si="7"/>
        <v>1200</v>
      </c>
      <c r="P19" s="95">
        <f t="shared" si="8"/>
        <v>0.01388888889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>F</v>
      </c>
      <c r="X19" s="93"/>
      <c r="Y19" s="93"/>
      <c r="Z19" s="93" t="str">
        <f t="shared" si="11"/>
        <v>F</v>
      </c>
      <c r="AA19" s="93"/>
    </row>
    <row r="20" ht="14.25" customHeight="1">
      <c r="A20" s="50">
        <v>14.0</v>
      </c>
      <c r="B20" s="114">
        <v>0.6805555555555556</v>
      </c>
      <c r="C20" s="115">
        <v>0.6847337962962963</v>
      </c>
      <c r="D20" s="88">
        <f t="shared" si="2"/>
        <v>0.004178240741</v>
      </c>
      <c r="E20" s="98"/>
      <c r="F20" s="99"/>
      <c r="G20" s="99"/>
      <c r="H20" s="99"/>
      <c r="I20" s="99"/>
      <c r="J20" s="100"/>
      <c r="K20" s="92">
        <f t="shared" si="3"/>
        <v>361</v>
      </c>
      <c r="L20" s="93">
        <f t="shared" si="4"/>
        <v>0</v>
      </c>
      <c r="M20" s="94">
        <f t="shared" si="5"/>
        <v>361</v>
      </c>
      <c r="N20" s="93">
        <f t="shared" si="6"/>
        <v>0</v>
      </c>
      <c r="O20" s="52">
        <f t="shared" si="7"/>
        <v>361</v>
      </c>
      <c r="P20" s="95">
        <f t="shared" si="8"/>
        <v>0.004178240741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8">
        <v>0.6784722222222223</v>
      </c>
      <c r="C21" s="115">
        <v>0.6826736111111111</v>
      </c>
      <c r="D21" s="88">
        <f t="shared" si="2"/>
        <v>0.004201388889</v>
      </c>
      <c r="E21" s="98"/>
      <c r="F21" s="99"/>
      <c r="G21" s="99"/>
      <c r="H21" s="99"/>
      <c r="I21" s="99"/>
      <c r="J21" s="100"/>
      <c r="K21" s="92">
        <f t="shared" si="3"/>
        <v>363</v>
      </c>
      <c r="L21" s="93">
        <f t="shared" si="4"/>
        <v>0</v>
      </c>
      <c r="M21" s="94">
        <f t="shared" si="5"/>
        <v>363</v>
      </c>
      <c r="N21" s="93">
        <f t="shared" si="6"/>
        <v>0</v>
      </c>
      <c r="O21" s="52">
        <f t="shared" si="7"/>
        <v>363</v>
      </c>
      <c r="P21" s="95">
        <f t="shared" si="8"/>
        <v>0.004201388889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0.6791666666666667</v>
      </c>
      <c r="C22" s="119">
        <v>0.6834722222222223</v>
      </c>
      <c r="D22" s="88">
        <f t="shared" si="2"/>
        <v>0.004305555556</v>
      </c>
      <c r="E22" s="120">
        <v>1.0</v>
      </c>
      <c r="F22" s="99"/>
      <c r="G22" s="99"/>
      <c r="H22" s="99"/>
      <c r="I22" s="99"/>
      <c r="J22" s="100"/>
      <c r="K22" s="92">
        <f t="shared" si="3"/>
        <v>372</v>
      </c>
      <c r="L22" s="93">
        <f t="shared" si="4"/>
        <v>10</v>
      </c>
      <c r="M22" s="94">
        <f t="shared" si="5"/>
        <v>382</v>
      </c>
      <c r="N22" s="93">
        <f t="shared" si="6"/>
        <v>0</v>
      </c>
      <c r="O22" s="52">
        <f t="shared" si="7"/>
        <v>382</v>
      </c>
      <c r="P22" s="95">
        <f t="shared" si="8"/>
        <v>0.004421296296</v>
      </c>
      <c r="Q22" s="50">
        <f t="shared" si="9"/>
        <v>16</v>
      </c>
      <c r="R22" s="93" t="str">
        <f t="shared" ref="R22:W22" si="25">REPT(R$4,E22)</f>
        <v>A</v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>A</v>
      </c>
      <c r="AA22" s="93"/>
    </row>
    <row r="23" ht="14.25" customHeight="1">
      <c r="A23" s="50">
        <v>17.0</v>
      </c>
      <c r="B23" s="118">
        <v>0.68125</v>
      </c>
      <c r="C23" s="119">
        <v>0.6852430555555555</v>
      </c>
      <c r="D23" s="88">
        <f t="shared" si="2"/>
        <v>0.003993055556</v>
      </c>
      <c r="E23" s="98"/>
      <c r="F23" s="99"/>
      <c r="G23" s="99"/>
      <c r="H23" s="99"/>
      <c r="I23" s="99"/>
      <c r="J23" s="100"/>
      <c r="K23" s="92">
        <f t="shared" si="3"/>
        <v>345</v>
      </c>
      <c r="L23" s="93">
        <f t="shared" si="4"/>
        <v>0</v>
      </c>
      <c r="M23" s="94">
        <f t="shared" si="5"/>
        <v>345</v>
      </c>
      <c r="N23" s="93">
        <f t="shared" si="6"/>
        <v>0</v>
      </c>
      <c r="O23" s="52">
        <f t="shared" si="7"/>
        <v>345</v>
      </c>
      <c r="P23" s="95">
        <f t="shared" si="8"/>
        <v>0.003993055556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292</v>
      </c>
      <c r="N24" s="93">
        <f t="shared" si="6"/>
        <v>1200</v>
      </c>
      <c r="O24" s="93">
        <f t="shared" si="7"/>
        <v>1200</v>
      </c>
      <c r="P24" s="95">
        <f t="shared" si="8"/>
        <v>0.01388888889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0.6819444444444445</v>
      </c>
      <c r="C25" s="119">
        <v>0.6865162037037037</v>
      </c>
      <c r="D25" s="88">
        <f t="shared" si="2"/>
        <v>0.004571759259</v>
      </c>
      <c r="E25" s="98"/>
      <c r="F25" s="99"/>
      <c r="G25" s="99"/>
      <c r="H25" s="99"/>
      <c r="I25" s="99"/>
      <c r="J25" s="100"/>
      <c r="K25" s="92">
        <f t="shared" si="3"/>
        <v>395</v>
      </c>
      <c r="L25" s="93">
        <f t="shared" si="4"/>
        <v>0</v>
      </c>
      <c r="M25" s="94">
        <f t="shared" si="5"/>
        <v>395</v>
      </c>
      <c r="N25" s="93">
        <f t="shared" si="6"/>
        <v>0</v>
      </c>
      <c r="O25" s="52">
        <f t="shared" si="7"/>
        <v>395</v>
      </c>
      <c r="P25" s="95">
        <f t="shared" si="8"/>
        <v>0.004571759259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0.6826388888888889</v>
      </c>
      <c r="C26" s="119">
        <v>0.6874768518518518</v>
      </c>
      <c r="D26" s="88">
        <f t="shared" si="2"/>
        <v>0.004837962963</v>
      </c>
      <c r="E26" s="102"/>
      <c r="F26" s="103"/>
      <c r="G26" s="103"/>
      <c r="H26" s="103"/>
      <c r="I26" s="103"/>
      <c r="J26" s="104"/>
      <c r="K26" s="92">
        <f t="shared" si="3"/>
        <v>418</v>
      </c>
      <c r="L26" s="93">
        <f t="shared" si="4"/>
        <v>0</v>
      </c>
      <c r="M26" s="94">
        <f t="shared" si="5"/>
        <v>418</v>
      </c>
      <c r="N26" s="93">
        <f t="shared" si="6"/>
        <v>0</v>
      </c>
      <c r="O26" s="52">
        <f t="shared" si="7"/>
        <v>418</v>
      </c>
      <c r="P26" s="95">
        <f t="shared" si="8"/>
        <v>0.004837962963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0.6833333333333333</v>
      </c>
      <c r="C27" s="119">
        <v>0.6880555555555555</v>
      </c>
      <c r="D27" s="88">
        <f t="shared" si="2"/>
        <v>0.004722222222</v>
      </c>
      <c r="E27" s="98"/>
      <c r="F27" s="99"/>
      <c r="G27" s="99"/>
      <c r="H27" s="99"/>
      <c r="I27" s="99"/>
      <c r="J27" s="100"/>
      <c r="K27" s="92">
        <f t="shared" si="3"/>
        <v>408</v>
      </c>
      <c r="L27" s="93">
        <f t="shared" si="4"/>
        <v>0</v>
      </c>
      <c r="M27" s="94">
        <f t="shared" si="5"/>
        <v>408</v>
      </c>
      <c r="N27" s="93">
        <f t="shared" si="6"/>
        <v>0</v>
      </c>
      <c r="O27" s="52">
        <f t="shared" si="7"/>
        <v>408</v>
      </c>
      <c r="P27" s="95">
        <f t="shared" si="8"/>
        <v>0.004722222222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0.6798611111111111</v>
      </c>
      <c r="C28" s="119">
        <v>0.6839351851851851</v>
      </c>
      <c r="D28" s="88">
        <f t="shared" si="2"/>
        <v>0.004074074074</v>
      </c>
      <c r="E28" s="98"/>
      <c r="F28" s="99"/>
      <c r="G28" s="99"/>
      <c r="H28" s="99"/>
      <c r="I28" s="99"/>
      <c r="J28" s="100"/>
      <c r="K28" s="92">
        <f t="shared" si="3"/>
        <v>352</v>
      </c>
      <c r="L28" s="93">
        <f t="shared" si="4"/>
        <v>0</v>
      </c>
      <c r="M28" s="94">
        <f t="shared" si="5"/>
        <v>352</v>
      </c>
      <c r="N28" s="93">
        <f t="shared" si="6"/>
        <v>0</v>
      </c>
      <c r="O28" s="52">
        <f t="shared" si="7"/>
        <v>352</v>
      </c>
      <c r="P28" s="95">
        <f t="shared" si="8"/>
        <v>0.004074074074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292</v>
      </c>
      <c r="N29" s="93">
        <f t="shared" si="6"/>
        <v>1200</v>
      </c>
      <c r="O29" s="93">
        <f t="shared" si="7"/>
        <v>1200</v>
      </c>
      <c r="P29" s="95">
        <f t="shared" si="8"/>
        <v>0.01388888889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0.6840277777777778</v>
      </c>
      <c r="C30" s="119">
        <v>0.688599537037037</v>
      </c>
      <c r="D30" s="88">
        <f t="shared" si="2"/>
        <v>0.004571759259</v>
      </c>
      <c r="E30" s="98"/>
      <c r="F30" s="99"/>
      <c r="G30" s="99"/>
      <c r="H30" s="99"/>
      <c r="I30" s="99"/>
      <c r="J30" s="100"/>
      <c r="K30" s="92">
        <f t="shared" si="3"/>
        <v>395</v>
      </c>
      <c r="L30" s="93">
        <f t="shared" si="4"/>
        <v>0</v>
      </c>
      <c r="M30" s="94">
        <f t="shared" si="5"/>
        <v>395</v>
      </c>
      <c r="N30" s="93">
        <f t="shared" si="6"/>
        <v>0</v>
      </c>
      <c r="O30" s="52">
        <f t="shared" si="7"/>
        <v>395</v>
      </c>
      <c r="P30" s="95">
        <f t="shared" si="8"/>
        <v>0.004571759259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292</v>
      </c>
      <c r="N31" s="93">
        <f t="shared" si="6"/>
        <v>1200</v>
      </c>
      <c r="O31" s="93">
        <f t="shared" si="7"/>
        <v>1200</v>
      </c>
      <c r="P31" s="95">
        <f t="shared" si="8"/>
        <v>0.01388888889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0.6847222222222222</v>
      </c>
      <c r="C32" s="119">
        <v>0.6890277777777778</v>
      </c>
      <c r="D32" s="88">
        <f t="shared" si="2"/>
        <v>0.004305555556</v>
      </c>
      <c r="E32" s="98"/>
      <c r="F32" s="99"/>
      <c r="G32" s="99"/>
      <c r="H32" s="99"/>
      <c r="I32" s="99"/>
      <c r="J32" s="100"/>
      <c r="K32" s="92">
        <f t="shared" si="3"/>
        <v>372</v>
      </c>
      <c r="L32" s="93">
        <f t="shared" si="4"/>
        <v>0</v>
      </c>
      <c r="M32" s="94">
        <f t="shared" si="5"/>
        <v>372</v>
      </c>
      <c r="N32" s="93">
        <f t="shared" si="6"/>
        <v>0</v>
      </c>
      <c r="O32" s="52">
        <f t="shared" si="7"/>
        <v>372</v>
      </c>
      <c r="P32" s="95">
        <f t="shared" si="8"/>
        <v>0.004305555556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0.6895833333333333</v>
      </c>
      <c r="C33" s="119">
        <v>0.6938541666666667</v>
      </c>
      <c r="D33" s="88">
        <f t="shared" si="2"/>
        <v>0.004270833333</v>
      </c>
      <c r="E33" s="98"/>
      <c r="F33" s="99"/>
      <c r="G33" s="99"/>
      <c r="H33" s="99"/>
      <c r="I33" s="99"/>
      <c r="J33" s="100"/>
      <c r="K33" s="92">
        <f t="shared" si="3"/>
        <v>369</v>
      </c>
      <c r="L33" s="93">
        <f t="shared" si="4"/>
        <v>0</v>
      </c>
      <c r="M33" s="94">
        <f t="shared" si="5"/>
        <v>369</v>
      </c>
      <c r="N33" s="93">
        <f t="shared" si="6"/>
        <v>0</v>
      </c>
      <c r="O33" s="52">
        <f t="shared" si="7"/>
        <v>369</v>
      </c>
      <c r="P33" s="95">
        <f t="shared" si="8"/>
        <v>0.004270833333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0.6888888888888889</v>
      </c>
      <c r="C34" s="119">
        <v>0.6937384259259259</v>
      </c>
      <c r="D34" s="88">
        <f t="shared" si="2"/>
        <v>0.004849537037</v>
      </c>
      <c r="E34" s="98"/>
      <c r="F34" s="99"/>
      <c r="G34" s="99"/>
      <c r="H34" s="99"/>
      <c r="I34" s="99"/>
      <c r="J34" s="100"/>
      <c r="K34" s="92">
        <f t="shared" si="3"/>
        <v>419</v>
      </c>
      <c r="L34" s="93">
        <f t="shared" si="4"/>
        <v>0</v>
      </c>
      <c r="M34" s="94">
        <f t="shared" si="5"/>
        <v>419</v>
      </c>
      <c r="N34" s="93">
        <f t="shared" si="6"/>
        <v>0</v>
      </c>
      <c r="O34" s="52">
        <f t="shared" si="7"/>
        <v>419</v>
      </c>
      <c r="P34" s="95">
        <f t="shared" si="8"/>
        <v>0.004849537037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0.6854166666666667</v>
      </c>
      <c r="C35" s="119">
        <v>0.6898726851851852</v>
      </c>
      <c r="D35" s="88">
        <f t="shared" si="2"/>
        <v>0.004456018519</v>
      </c>
      <c r="E35" s="98"/>
      <c r="F35" s="99"/>
      <c r="G35" s="99"/>
      <c r="H35" s="99"/>
      <c r="I35" s="99"/>
      <c r="J35" s="100"/>
      <c r="K35" s="92">
        <f t="shared" si="3"/>
        <v>385</v>
      </c>
      <c r="L35" s="93">
        <f t="shared" si="4"/>
        <v>0</v>
      </c>
      <c r="M35" s="94">
        <f t="shared" si="5"/>
        <v>385</v>
      </c>
      <c r="N35" s="93">
        <f t="shared" si="6"/>
        <v>0</v>
      </c>
      <c r="O35" s="52">
        <f t="shared" si="7"/>
        <v>385</v>
      </c>
      <c r="P35" s="95">
        <f t="shared" si="8"/>
        <v>0.004456018519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118">
        <v>0.6861111111111111</v>
      </c>
      <c r="C36" s="119">
        <v>0.6907175925925926</v>
      </c>
      <c r="D36" s="88">
        <f t="shared" si="2"/>
        <v>0.004606481481</v>
      </c>
      <c r="E36" s="98"/>
      <c r="F36" s="99"/>
      <c r="G36" s="99"/>
      <c r="H36" s="99"/>
      <c r="I36" s="99"/>
      <c r="J36" s="100"/>
      <c r="K36" s="92">
        <f t="shared" si="3"/>
        <v>398</v>
      </c>
      <c r="L36" s="93">
        <f t="shared" si="4"/>
        <v>0</v>
      </c>
      <c r="M36" s="94">
        <f t="shared" si="5"/>
        <v>398</v>
      </c>
      <c r="N36" s="93">
        <f t="shared" si="6"/>
        <v>0</v>
      </c>
      <c r="O36" s="52">
        <f t="shared" si="7"/>
        <v>398</v>
      </c>
      <c r="P36" s="95">
        <f t="shared" si="8"/>
        <v>0.004606481481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21"/>
      <c r="C37" s="122"/>
      <c r="D37" s="88">
        <f t="shared" si="2"/>
        <v>0</v>
      </c>
      <c r="E37" s="98"/>
      <c r="F37" s="99"/>
      <c r="G37" s="99"/>
      <c r="H37" s="99"/>
      <c r="I37" s="99"/>
      <c r="J37" s="109">
        <v>1.0</v>
      </c>
      <c r="K37" s="92">
        <f t="shared" si="3"/>
        <v>0</v>
      </c>
      <c r="L37" s="93">
        <f t="shared" si="4"/>
        <v>0</v>
      </c>
      <c r="M37" s="94">
        <f t="shared" si="5"/>
        <v>292</v>
      </c>
      <c r="N37" s="93">
        <f t="shared" si="6"/>
        <v>1200</v>
      </c>
      <c r="O37" s="93">
        <f t="shared" si="7"/>
        <v>1200</v>
      </c>
      <c r="P37" s="95">
        <f t="shared" si="8"/>
        <v>0.01388888889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>F</v>
      </c>
      <c r="X37" s="93"/>
      <c r="Y37" s="93"/>
      <c r="Z37" s="93" t="str">
        <f t="shared" si="11"/>
        <v>F</v>
      </c>
      <c r="AA37" s="93"/>
    </row>
    <row r="38" ht="14.25" customHeight="1">
      <c r="A38" s="50">
        <v>32.0</v>
      </c>
      <c r="B38" s="118">
        <v>0.6868055555555556</v>
      </c>
      <c r="C38" s="119">
        <v>0.6912384259259259</v>
      </c>
      <c r="D38" s="88">
        <f t="shared" si="2"/>
        <v>0.00443287037</v>
      </c>
      <c r="E38" s="98"/>
      <c r="F38" s="99"/>
      <c r="G38" s="99"/>
      <c r="H38" s="99"/>
      <c r="I38" s="99"/>
      <c r="J38" s="100"/>
      <c r="K38" s="92">
        <f t="shared" si="3"/>
        <v>383</v>
      </c>
      <c r="L38" s="93">
        <f t="shared" si="4"/>
        <v>0</v>
      </c>
      <c r="M38" s="94">
        <f t="shared" si="5"/>
        <v>383</v>
      </c>
      <c r="N38" s="93">
        <f t="shared" si="6"/>
        <v>0</v>
      </c>
      <c r="O38" s="52">
        <f t="shared" si="7"/>
        <v>383</v>
      </c>
      <c r="P38" s="95">
        <f t="shared" si="8"/>
        <v>0.00443287037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0.6875</v>
      </c>
      <c r="C39" s="119">
        <v>0.6922685185185186</v>
      </c>
      <c r="D39" s="88">
        <f t="shared" si="2"/>
        <v>0.004768518519</v>
      </c>
      <c r="E39" s="98"/>
      <c r="F39" s="99"/>
      <c r="G39" s="99"/>
      <c r="H39" s="99"/>
      <c r="I39" s="99"/>
      <c r="J39" s="100"/>
      <c r="K39" s="92">
        <f t="shared" si="3"/>
        <v>412</v>
      </c>
      <c r="L39" s="93">
        <f t="shared" si="4"/>
        <v>0</v>
      </c>
      <c r="M39" s="94">
        <f t="shared" si="5"/>
        <v>412</v>
      </c>
      <c r="N39" s="93">
        <f t="shared" si="6"/>
        <v>0</v>
      </c>
      <c r="O39" s="52">
        <f t="shared" si="7"/>
        <v>412</v>
      </c>
      <c r="P39" s="95">
        <f t="shared" si="8"/>
        <v>0.004768518519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0.6881944444444444</v>
      </c>
      <c r="C40" s="119">
        <v>0.6928703703703704</v>
      </c>
      <c r="D40" s="88">
        <f t="shared" si="2"/>
        <v>0.004675925926</v>
      </c>
      <c r="E40" s="120">
        <v>1.0</v>
      </c>
      <c r="F40" s="99"/>
      <c r="G40" s="99"/>
      <c r="H40" s="99"/>
      <c r="I40" s="99"/>
      <c r="J40" s="100"/>
      <c r="K40" s="92">
        <f t="shared" si="3"/>
        <v>404</v>
      </c>
      <c r="L40" s="93">
        <f t="shared" si="4"/>
        <v>10</v>
      </c>
      <c r="M40" s="94">
        <f t="shared" si="5"/>
        <v>414</v>
      </c>
      <c r="N40" s="93">
        <f t="shared" si="6"/>
        <v>0</v>
      </c>
      <c r="O40" s="52">
        <f t="shared" si="7"/>
        <v>414</v>
      </c>
      <c r="P40" s="95">
        <f t="shared" si="8"/>
        <v>0.004791666667</v>
      </c>
      <c r="Q40" s="50">
        <f t="shared" si="9"/>
        <v>34</v>
      </c>
      <c r="R40" s="93" t="str">
        <f t="shared" ref="R40:W40" si="43">REPT(R$4,E40)</f>
        <v>A</v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>A</v>
      </c>
      <c r="AA40" s="93"/>
    </row>
    <row r="41" ht="14.25" customHeight="1">
      <c r="A41" s="50">
        <v>35.0</v>
      </c>
      <c r="B41" s="118">
        <v>0.6902777777777778</v>
      </c>
      <c r="C41" s="119">
        <v>0.695150462962963</v>
      </c>
      <c r="D41" s="88">
        <f t="shared" si="2"/>
        <v>0.004872685185</v>
      </c>
      <c r="E41" s="98"/>
      <c r="F41" s="99"/>
      <c r="G41" s="99"/>
      <c r="H41" s="99"/>
      <c r="I41" s="99"/>
      <c r="J41" s="100"/>
      <c r="K41" s="92">
        <f t="shared" si="3"/>
        <v>421</v>
      </c>
      <c r="L41" s="93">
        <f t="shared" si="4"/>
        <v>0</v>
      </c>
      <c r="M41" s="94">
        <f t="shared" si="5"/>
        <v>421</v>
      </c>
      <c r="N41" s="93">
        <f t="shared" si="6"/>
        <v>0</v>
      </c>
      <c r="O41" s="52">
        <f t="shared" si="7"/>
        <v>421</v>
      </c>
      <c r="P41" s="95">
        <f t="shared" si="8"/>
        <v>0.004872685185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0.6909722222222222</v>
      </c>
      <c r="C42" s="119">
        <v>0.6960532407407407</v>
      </c>
      <c r="D42" s="88">
        <f t="shared" si="2"/>
        <v>0.005081018519</v>
      </c>
      <c r="E42" s="98"/>
      <c r="F42" s="99"/>
      <c r="G42" s="99"/>
      <c r="H42" s="99"/>
      <c r="I42" s="99"/>
      <c r="J42" s="100"/>
      <c r="K42" s="92">
        <f t="shared" si="3"/>
        <v>439</v>
      </c>
      <c r="L42" s="93">
        <f t="shared" si="4"/>
        <v>0</v>
      </c>
      <c r="M42" s="94">
        <f t="shared" si="5"/>
        <v>439</v>
      </c>
      <c r="N42" s="93">
        <f t="shared" si="6"/>
        <v>0</v>
      </c>
      <c r="O42" s="52">
        <f t="shared" si="7"/>
        <v>439</v>
      </c>
      <c r="P42" s="95">
        <f t="shared" si="8"/>
        <v>0.005081018519</v>
      </c>
      <c r="Q42" s="50">
        <f t="shared" si="9"/>
        <v>36</v>
      </c>
      <c r="R42" s="93" t="str">
        <f t="shared" ref="R42:W42" si="45">REPT(R$4,E42)</f>
        <v/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/>
      </c>
      <c r="AA42" s="93"/>
    </row>
    <row r="43" ht="14.25" customHeight="1">
      <c r="A43" s="50">
        <v>37.0</v>
      </c>
      <c r="B43" s="118">
        <v>0.6916666666666667</v>
      </c>
      <c r="C43" s="119">
        <v>0.6968055555555556</v>
      </c>
      <c r="D43" s="88">
        <f t="shared" si="2"/>
        <v>0.005138888889</v>
      </c>
      <c r="E43" s="120">
        <v>1.0</v>
      </c>
      <c r="F43" s="99"/>
      <c r="G43" s="99"/>
      <c r="H43" s="99"/>
      <c r="I43" s="99"/>
      <c r="J43" s="100"/>
      <c r="K43" s="92">
        <f t="shared" si="3"/>
        <v>444</v>
      </c>
      <c r="L43" s="93">
        <f t="shared" si="4"/>
        <v>10</v>
      </c>
      <c r="M43" s="94">
        <f t="shared" si="5"/>
        <v>454</v>
      </c>
      <c r="N43" s="93">
        <f t="shared" si="6"/>
        <v>0</v>
      </c>
      <c r="O43" s="52">
        <f t="shared" si="7"/>
        <v>454</v>
      </c>
      <c r="P43" s="95">
        <f t="shared" si="8"/>
        <v>0.00525462963</v>
      </c>
      <c r="Q43" s="50">
        <f t="shared" si="9"/>
        <v>37</v>
      </c>
      <c r="R43" s="93" t="str">
        <f t="shared" ref="R43:W43" si="46">REPT(R$4,E43)</f>
        <v>A</v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>A</v>
      </c>
      <c r="AA43" s="93"/>
    </row>
    <row r="44" ht="14.25" customHeight="1">
      <c r="A44" s="50">
        <v>38.0</v>
      </c>
      <c r="B44" s="118">
        <v>0.6923611111111111</v>
      </c>
      <c r="C44" s="119">
        <v>0.6974652777777778</v>
      </c>
      <c r="D44" s="88">
        <f t="shared" si="2"/>
        <v>0.005104166667</v>
      </c>
      <c r="E44" s="98"/>
      <c r="F44" s="99"/>
      <c r="G44" s="99"/>
      <c r="H44" s="99"/>
      <c r="I44" s="99"/>
      <c r="J44" s="100"/>
      <c r="K44" s="92">
        <f t="shared" si="3"/>
        <v>441</v>
      </c>
      <c r="L44" s="93">
        <f t="shared" si="4"/>
        <v>0</v>
      </c>
      <c r="M44" s="94">
        <f t="shared" si="5"/>
        <v>441</v>
      </c>
      <c r="N44" s="93">
        <f t="shared" si="6"/>
        <v>0</v>
      </c>
      <c r="O44" s="52">
        <f t="shared" si="7"/>
        <v>441</v>
      </c>
      <c r="P44" s="95">
        <f t="shared" si="8"/>
        <v>0.005104166667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0.6930555555555555</v>
      </c>
      <c r="C45" s="119">
        <v>0.6978009259259259</v>
      </c>
      <c r="D45" s="88">
        <f t="shared" si="2"/>
        <v>0.00474537037</v>
      </c>
      <c r="E45" s="98"/>
      <c r="F45" s="99"/>
      <c r="G45" s="99"/>
      <c r="H45" s="99"/>
      <c r="I45" s="99"/>
      <c r="J45" s="100"/>
      <c r="K45" s="92">
        <f t="shared" si="3"/>
        <v>410</v>
      </c>
      <c r="L45" s="93">
        <f t="shared" si="4"/>
        <v>0</v>
      </c>
      <c r="M45" s="94">
        <f t="shared" si="5"/>
        <v>410</v>
      </c>
      <c r="N45" s="93">
        <f t="shared" si="6"/>
        <v>0</v>
      </c>
      <c r="O45" s="52">
        <f t="shared" si="7"/>
        <v>410</v>
      </c>
      <c r="P45" s="95">
        <f t="shared" si="8"/>
        <v>0.00474537037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292</v>
      </c>
      <c r="N46" s="93">
        <f t="shared" si="6"/>
        <v>1200</v>
      </c>
      <c r="O46" s="93">
        <f t="shared" si="7"/>
        <v>1200</v>
      </c>
      <c r="P46" s="95">
        <f t="shared" si="8"/>
        <v>0.01388888889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0.69375</v>
      </c>
      <c r="C47" s="119">
        <v>0.6980439814814815</v>
      </c>
      <c r="D47" s="88">
        <f t="shared" si="2"/>
        <v>0.004293981481</v>
      </c>
      <c r="E47" s="98"/>
      <c r="F47" s="99"/>
      <c r="G47" s="99"/>
      <c r="H47" s="99"/>
      <c r="I47" s="99"/>
      <c r="J47" s="100"/>
      <c r="K47" s="92">
        <f t="shared" si="3"/>
        <v>371</v>
      </c>
      <c r="L47" s="93">
        <f t="shared" si="4"/>
        <v>0</v>
      </c>
      <c r="M47" s="94">
        <f t="shared" si="5"/>
        <v>371</v>
      </c>
      <c r="N47" s="93">
        <f t="shared" si="6"/>
        <v>0</v>
      </c>
      <c r="O47" s="52">
        <f t="shared" si="7"/>
        <v>371</v>
      </c>
      <c r="P47" s="95">
        <f t="shared" si="8"/>
        <v>0.004293981481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0.6972222222222222</v>
      </c>
      <c r="C48" s="119">
        <v>0.7023842592592593</v>
      </c>
      <c r="D48" s="88">
        <f t="shared" si="2"/>
        <v>0.005162037037</v>
      </c>
      <c r="E48" s="120">
        <v>1.0</v>
      </c>
      <c r="F48" s="99"/>
      <c r="G48" s="99"/>
      <c r="H48" s="99"/>
      <c r="I48" s="99"/>
      <c r="J48" s="100"/>
      <c r="K48" s="92">
        <f t="shared" si="3"/>
        <v>446</v>
      </c>
      <c r="L48" s="93">
        <f t="shared" si="4"/>
        <v>10</v>
      </c>
      <c r="M48" s="94">
        <f t="shared" si="5"/>
        <v>456</v>
      </c>
      <c r="N48" s="93">
        <f t="shared" si="6"/>
        <v>0</v>
      </c>
      <c r="O48" s="52">
        <f t="shared" si="7"/>
        <v>456</v>
      </c>
      <c r="P48" s="95">
        <f t="shared" si="8"/>
        <v>0.005277777778</v>
      </c>
      <c r="Q48" s="50">
        <f t="shared" si="9"/>
        <v>42</v>
      </c>
      <c r="R48" s="93" t="str">
        <f t="shared" ref="R48:W48" si="51">REPT(R$4,E48)</f>
        <v>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</v>
      </c>
      <c r="AA48" s="93"/>
    </row>
    <row r="49" ht="14.25" customHeight="1">
      <c r="A49" s="50">
        <v>43.0</v>
      </c>
      <c r="B49" s="118">
        <v>0.6944444444444444</v>
      </c>
      <c r="C49" s="119">
        <v>0.6988541666666667</v>
      </c>
      <c r="D49" s="88">
        <f t="shared" si="2"/>
        <v>0.004409722222</v>
      </c>
      <c r="E49" s="98"/>
      <c r="F49" s="99"/>
      <c r="G49" s="99"/>
      <c r="H49" s="99"/>
      <c r="I49" s="99"/>
      <c r="J49" s="100"/>
      <c r="K49" s="92">
        <f t="shared" si="3"/>
        <v>381</v>
      </c>
      <c r="L49" s="93">
        <f t="shared" si="4"/>
        <v>0</v>
      </c>
      <c r="M49" s="94">
        <f t="shared" si="5"/>
        <v>381</v>
      </c>
      <c r="N49" s="93">
        <f t="shared" si="6"/>
        <v>0</v>
      </c>
      <c r="O49" s="52">
        <f t="shared" si="7"/>
        <v>381</v>
      </c>
      <c r="P49" s="95">
        <f t="shared" si="8"/>
        <v>0.004409722222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0.6951388888888889</v>
      </c>
      <c r="C50" s="119">
        <v>0.6996180555555556</v>
      </c>
      <c r="D50" s="88">
        <f t="shared" si="2"/>
        <v>0.004479166667</v>
      </c>
      <c r="E50" s="98"/>
      <c r="F50" s="99"/>
      <c r="G50" s="99"/>
      <c r="H50" s="99"/>
      <c r="I50" s="99"/>
      <c r="J50" s="100"/>
      <c r="K50" s="92">
        <f t="shared" si="3"/>
        <v>387</v>
      </c>
      <c r="L50" s="93">
        <f t="shared" si="4"/>
        <v>0</v>
      </c>
      <c r="M50" s="94">
        <f t="shared" si="5"/>
        <v>387</v>
      </c>
      <c r="N50" s="93">
        <f t="shared" si="6"/>
        <v>0</v>
      </c>
      <c r="O50" s="52">
        <f t="shared" si="7"/>
        <v>387</v>
      </c>
      <c r="P50" s="95">
        <f t="shared" si="8"/>
        <v>0.004479166667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0.6958333333333333</v>
      </c>
      <c r="C51" s="119">
        <v>0.7005555555555556</v>
      </c>
      <c r="D51" s="88">
        <f t="shared" si="2"/>
        <v>0.004722222222</v>
      </c>
      <c r="E51" s="98"/>
      <c r="F51" s="99"/>
      <c r="G51" s="99"/>
      <c r="H51" s="99"/>
      <c r="I51" s="99"/>
      <c r="J51" s="100"/>
      <c r="K51" s="92">
        <f t="shared" si="3"/>
        <v>408</v>
      </c>
      <c r="L51" s="93">
        <f t="shared" si="4"/>
        <v>0</v>
      </c>
      <c r="M51" s="94">
        <f t="shared" si="5"/>
        <v>408</v>
      </c>
      <c r="N51" s="93">
        <f t="shared" si="6"/>
        <v>0</v>
      </c>
      <c r="O51" s="52">
        <f t="shared" si="7"/>
        <v>408</v>
      </c>
      <c r="P51" s="95">
        <f t="shared" si="8"/>
        <v>0.004722222222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292</v>
      </c>
      <c r="N52" s="93">
        <f t="shared" si="6"/>
        <v>1200</v>
      </c>
      <c r="O52" s="93">
        <f t="shared" si="7"/>
        <v>1200</v>
      </c>
      <c r="P52" s="95">
        <f t="shared" si="8"/>
        <v>0.01388888889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0.6965277777777777</v>
      </c>
      <c r="C53" s="119">
        <v>0.7014699074074074</v>
      </c>
      <c r="D53" s="88">
        <f t="shared" si="2"/>
        <v>0.00494212963</v>
      </c>
      <c r="E53" s="98"/>
      <c r="F53" s="99"/>
      <c r="G53" s="99"/>
      <c r="H53" s="99"/>
      <c r="I53" s="99"/>
      <c r="J53" s="112"/>
      <c r="K53" s="92">
        <f t="shared" si="3"/>
        <v>427</v>
      </c>
      <c r="L53" s="93">
        <f t="shared" si="4"/>
        <v>0</v>
      </c>
      <c r="M53" s="94">
        <f t="shared" si="5"/>
        <v>427</v>
      </c>
      <c r="N53" s="93">
        <f t="shared" si="6"/>
        <v>0</v>
      </c>
      <c r="O53" s="52">
        <f t="shared" si="7"/>
        <v>427</v>
      </c>
      <c r="P53" s="95">
        <f t="shared" si="8"/>
        <v>0.00494212963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2">
        <v>1.0</v>
      </c>
      <c r="K54" s="92">
        <f t="shared" si="3"/>
        <v>0</v>
      </c>
      <c r="L54" s="93">
        <f t="shared" si="4"/>
        <v>0</v>
      </c>
      <c r="M54" s="94">
        <f t="shared" si="5"/>
        <v>292</v>
      </c>
      <c r="N54" s="93">
        <f t="shared" si="6"/>
        <v>1200</v>
      </c>
      <c r="O54" s="93">
        <f t="shared" si="7"/>
        <v>1200</v>
      </c>
      <c r="P54" s="95">
        <f t="shared" si="8"/>
        <v>0.01388888889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0.6979166666666666</v>
      </c>
      <c r="C55" s="119">
        <v>0.7025694444444445</v>
      </c>
      <c r="D55" s="88">
        <f t="shared" si="2"/>
        <v>0.004652777778</v>
      </c>
      <c r="E55" s="98"/>
      <c r="F55" s="99"/>
      <c r="G55" s="99"/>
      <c r="H55" s="99"/>
      <c r="I55" s="99"/>
      <c r="J55" s="100"/>
      <c r="K55" s="92">
        <f t="shared" si="3"/>
        <v>402</v>
      </c>
      <c r="L55" s="93">
        <f t="shared" si="4"/>
        <v>0</v>
      </c>
      <c r="M55" s="94">
        <f t="shared" si="5"/>
        <v>402</v>
      </c>
      <c r="N55" s="93">
        <f t="shared" si="6"/>
        <v>0</v>
      </c>
      <c r="O55" s="52">
        <f t="shared" si="7"/>
        <v>402</v>
      </c>
      <c r="P55" s="95">
        <f t="shared" si="8"/>
        <v>0.004652777778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21"/>
      <c r="C56" s="122"/>
      <c r="D56" s="88">
        <f t="shared" si="2"/>
        <v>0</v>
      </c>
      <c r="E56" s="98"/>
      <c r="F56" s="99"/>
      <c r="G56" s="99"/>
      <c r="H56" s="99"/>
      <c r="I56" s="99"/>
      <c r="J56" s="113">
        <v>1.0</v>
      </c>
      <c r="K56" s="92">
        <f t="shared" si="3"/>
        <v>0</v>
      </c>
      <c r="L56" s="93">
        <f t="shared" si="4"/>
        <v>0</v>
      </c>
      <c r="M56" s="94">
        <f t="shared" si="5"/>
        <v>292</v>
      </c>
      <c r="N56" s="93">
        <f t="shared" si="6"/>
        <v>1200</v>
      </c>
      <c r="O56" s="93">
        <f t="shared" si="7"/>
        <v>1200</v>
      </c>
      <c r="P56" s="95">
        <f t="shared" si="8"/>
        <v>0.01388888889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>F</v>
      </c>
      <c r="X56" s="93"/>
      <c r="Y56" s="93"/>
      <c r="Z56" s="93" t="str">
        <f t="shared" si="11"/>
        <v>F</v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8.71"/>
    <col customWidth="1" min="2" max="2" width="14.43"/>
    <col customWidth="1" min="3" max="3" width="21.14"/>
    <col customWidth="1" min="4" max="4" width="9.29"/>
    <col customWidth="1" min="5" max="5" width="10.29"/>
    <col customWidth="1" min="6" max="6" width="24.86"/>
    <col customWidth="1" min="7" max="26" width="8.71"/>
  </cols>
  <sheetData>
    <row r="1" ht="14.25" customHeight="1">
      <c r="A1" s="127"/>
      <c r="B1" s="128">
        <f t="shared" ref="B1:G1" si="1">COLUMN()</f>
        <v>2</v>
      </c>
      <c r="C1" s="128">
        <f t="shared" si="1"/>
        <v>3</v>
      </c>
      <c r="D1" s="128">
        <f t="shared" si="1"/>
        <v>4</v>
      </c>
      <c r="E1" s="128">
        <f t="shared" si="1"/>
        <v>5</v>
      </c>
      <c r="F1" s="128">
        <f t="shared" si="1"/>
        <v>6</v>
      </c>
      <c r="G1" s="128">
        <f t="shared" si="1"/>
        <v>7</v>
      </c>
      <c r="H1" s="18"/>
      <c r="I1" s="18"/>
      <c r="J1" s="18"/>
    </row>
    <row r="2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ht="14.25" customHeight="1">
      <c r="A3" s="25" t="s">
        <v>23</v>
      </c>
      <c r="B3" s="25" t="s">
        <v>2</v>
      </c>
      <c r="C3" s="25" t="s">
        <v>3</v>
      </c>
      <c r="D3" s="25" t="s">
        <v>80</v>
      </c>
      <c r="E3" s="25" t="s">
        <v>81</v>
      </c>
      <c r="F3" s="25" t="s">
        <v>82</v>
      </c>
      <c r="G3" s="25" t="s">
        <v>4</v>
      </c>
      <c r="H3" s="18"/>
      <c r="I3" s="18"/>
      <c r="J3" s="18"/>
    </row>
    <row r="4" ht="14.25" customHeight="1">
      <c r="A4" s="18">
        <v>1.0</v>
      </c>
      <c r="B4" s="129" t="s">
        <v>83</v>
      </c>
      <c r="C4" s="130" t="s">
        <v>84</v>
      </c>
      <c r="D4" s="131">
        <v>1700.0</v>
      </c>
      <c r="E4" s="132" t="s">
        <v>85</v>
      </c>
      <c r="F4" s="133"/>
      <c r="G4" s="130" t="s">
        <v>21</v>
      </c>
      <c r="H4" s="18"/>
      <c r="I4" s="18"/>
      <c r="J4" s="18"/>
    </row>
    <row r="5" ht="14.25" customHeight="1">
      <c r="A5" s="18">
        <v>2.0</v>
      </c>
      <c r="B5" s="134" t="s">
        <v>86</v>
      </c>
      <c r="C5" s="134" t="s">
        <v>87</v>
      </c>
      <c r="D5" s="135">
        <v>1993.0</v>
      </c>
      <c r="E5" s="136" t="s">
        <v>88</v>
      </c>
      <c r="F5" s="133"/>
      <c r="G5" s="136" t="s">
        <v>21</v>
      </c>
      <c r="H5" s="18"/>
      <c r="I5" s="18"/>
      <c r="J5" s="18"/>
    </row>
    <row r="6" ht="14.25" customHeight="1">
      <c r="A6" s="18">
        <v>3.0</v>
      </c>
      <c r="B6" s="134" t="s">
        <v>89</v>
      </c>
      <c r="C6" s="134" t="s">
        <v>90</v>
      </c>
      <c r="D6" s="135">
        <v>1900.0</v>
      </c>
      <c r="E6" s="136" t="s">
        <v>91</v>
      </c>
      <c r="F6" s="133"/>
      <c r="G6" s="136" t="s">
        <v>21</v>
      </c>
      <c r="H6" s="18"/>
      <c r="I6" s="18"/>
      <c r="J6" s="18"/>
    </row>
    <row r="7" ht="14.25" customHeight="1">
      <c r="A7" s="18">
        <v>4.0</v>
      </c>
      <c r="B7" s="134" t="s">
        <v>92</v>
      </c>
      <c r="C7" s="134" t="s">
        <v>93</v>
      </c>
      <c r="D7" s="135">
        <v>0.0</v>
      </c>
      <c r="E7" s="136" t="s">
        <v>94</v>
      </c>
      <c r="F7" s="133"/>
      <c r="G7" s="136" t="s">
        <v>21</v>
      </c>
      <c r="H7" s="18"/>
      <c r="I7" s="18"/>
      <c r="J7" s="18"/>
    </row>
    <row r="8" ht="14.25" customHeight="1">
      <c r="A8" s="18">
        <v>5.0</v>
      </c>
      <c r="B8" s="134" t="s">
        <v>95</v>
      </c>
      <c r="C8" s="134" t="s">
        <v>96</v>
      </c>
      <c r="D8" s="135">
        <v>1834.0</v>
      </c>
      <c r="E8" s="136" t="s">
        <v>97</v>
      </c>
      <c r="F8" s="133"/>
      <c r="G8" s="136" t="s">
        <v>21</v>
      </c>
      <c r="H8" s="18"/>
      <c r="I8" s="18"/>
      <c r="J8" s="18"/>
    </row>
    <row r="9" ht="14.25" customHeight="1">
      <c r="A9" s="18">
        <v>6.0</v>
      </c>
      <c r="B9" s="134" t="s">
        <v>98</v>
      </c>
      <c r="C9" s="134" t="s">
        <v>99</v>
      </c>
      <c r="D9" s="135">
        <v>1998.0</v>
      </c>
      <c r="E9" s="136" t="s">
        <v>100</v>
      </c>
      <c r="F9" s="133"/>
      <c r="G9" s="136" t="s">
        <v>47</v>
      </c>
      <c r="H9" s="18"/>
      <c r="I9" s="18"/>
      <c r="J9" s="18"/>
    </row>
    <row r="10" ht="14.25" customHeight="1">
      <c r="A10" s="18">
        <v>7.0</v>
      </c>
      <c r="B10" s="134" t="s">
        <v>101</v>
      </c>
      <c r="C10" s="137">
        <v>106.0</v>
      </c>
      <c r="D10" s="135">
        <v>1360.0</v>
      </c>
      <c r="E10" s="136" t="s">
        <v>102</v>
      </c>
      <c r="F10" s="133"/>
      <c r="G10" s="136" t="s">
        <v>21</v>
      </c>
      <c r="H10" s="18"/>
      <c r="I10" s="18"/>
      <c r="J10" s="18"/>
    </row>
    <row r="11" ht="14.25" customHeight="1">
      <c r="A11" s="18">
        <v>8.0</v>
      </c>
      <c r="B11" s="134" t="s">
        <v>103</v>
      </c>
      <c r="C11" s="134" t="s">
        <v>93</v>
      </c>
      <c r="D11" s="135">
        <v>1900.0</v>
      </c>
      <c r="E11" s="136" t="s">
        <v>100</v>
      </c>
      <c r="F11" s="133"/>
      <c r="G11" s="136" t="s">
        <v>21</v>
      </c>
      <c r="H11" s="18"/>
      <c r="I11" s="18"/>
      <c r="J11" s="18"/>
    </row>
    <row r="12" ht="14.25" customHeight="1">
      <c r="A12" s="18">
        <v>9.0</v>
      </c>
      <c r="B12" s="134" t="s">
        <v>104</v>
      </c>
      <c r="C12" s="134" t="s">
        <v>105</v>
      </c>
      <c r="D12" s="135">
        <v>1800.0</v>
      </c>
      <c r="E12" s="134" t="s">
        <v>91</v>
      </c>
      <c r="F12" s="133"/>
      <c r="G12" s="136" t="s">
        <v>21</v>
      </c>
      <c r="H12" s="18"/>
      <c r="I12" s="18"/>
      <c r="J12" s="18"/>
    </row>
    <row r="13" ht="14.25" customHeight="1">
      <c r="A13" s="18">
        <v>10.0</v>
      </c>
      <c r="B13" s="134" t="s">
        <v>106</v>
      </c>
      <c r="C13" s="134" t="s">
        <v>107</v>
      </c>
      <c r="D13" s="135">
        <v>1389.0</v>
      </c>
      <c r="E13" s="136" t="s">
        <v>94</v>
      </c>
      <c r="F13" s="133"/>
      <c r="G13" s="136" t="s">
        <v>21</v>
      </c>
      <c r="H13" s="18"/>
      <c r="I13" s="18"/>
      <c r="J13" s="18"/>
    </row>
    <row r="14" ht="14.25" customHeight="1">
      <c r="A14" s="18">
        <v>11.0</v>
      </c>
      <c r="B14" s="134" t="s">
        <v>108</v>
      </c>
      <c r="C14" s="134" t="s">
        <v>109</v>
      </c>
      <c r="D14" s="135">
        <v>1800.0</v>
      </c>
      <c r="E14" s="136" t="s">
        <v>91</v>
      </c>
      <c r="F14" s="133"/>
      <c r="G14" s="136" t="s">
        <v>21</v>
      </c>
      <c r="H14" s="18"/>
      <c r="I14" s="18"/>
      <c r="J14" s="18"/>
    </row>
    <row r="15" ht="14.25" customHeight="1">
      <c r="A15" s="18">
        <v>12.0</v>
      </c>
      <c r="B15" s="134" t="s">
        <v>110</v>
      </c>
      <c r="C15" s="136" t="s">
        <v>111</v>
      </c>
      <c r="D15" s="137">
        <v>1900.0</v>
      </c>
      <c r="E15" s="136" t="s">
        <v>112</v>
      </c>
      <c r="F15" s="133"/>
      <c r="G15" s="136" t="s">
        <v>47</v>
      </c>
      <c r="H15" s="18"/>
      <c r="I15" s="18"/>
      <c r="J15" s="18"/>
    </row>
    <row r="16" ht="14.25" customHeight="1">
      <c r="A16" s="18">
        <v>13.0</v>
      </c>
      <c r="B16" s="134" t="s">
        <v>113</v>
      </c>
      <c r="C16" s="134" t="s">
        <v>114</v>
      </c>
      <c r="D16" s="135">
        <v>1905.0</v>
      </c>
      <c r="E16" s="136" t="s">
        <v>97</v>
      </c>
      <c r="F16" s="133"/>
      <c r="G16" s="136" t="s">
        <v>21</v>
      </c>
      <c r="H16" s="18"/>
      <c r="I16" s="18"/>
      <c r="J16" s="18"/>
    </row>
    <row r="17" ht="14.25" customHeight="1">
      <c r="A17" s="18">
        <v>14.0</v>
      </c>
      <c r="B17" s="134" t="s">
        <v>115</v>
      </c>
      <c r="C17" s="137">
        <v>106.0</v>
      </c>
      <c r="D17" s="135">
        <v>1568.0</v>
      </c>
      <c r="E17" s="136" t="s">
        <v>102</v>
      </c>
      <c r="F17" s="133"/>
      <c r="G17" s="136" t="s">
        <v>21</v>
      </c>
      <c r="H17" s="18"/>
      <c r="I17" s="18"/>
      <c r="J17" s="18"/>
    </row>
    <row r="18" ht="14.25" customHeight="1">
      <c r="A18" s="18">
        <v>15.0</v>
      </c>
      <c r="B18" s="134" t="s">
        <v>116</v>
      </c>
      <c r="C18" s="136" t="s">
        <v>117</v>
      </c>
      <c r="D18" s="135">
        <v>1999.0</v>
      </c>
      <c r="E18" s="136" t="s">
        <v>94</v>
      </c>
      <c r="F18" s="133"/>
      <c r="G18" s="136" t="s">
        <v>21</v>
      </c>
      <c r="H18" s="18"/>
      <c r="I18" s="18"/>
      <c r="J18" s="18"/>
    </row>
    <row r="19" ht="14.25" customHeight="1">
      <c r="A19" s="18">
        <v>16.0</v>
      </c>
      <c r="B19" s="134" t="s">
        <v>118</v>
      </c>
      <c r="C19" s="136" t="s">
        <v>119</v>
      </c>
      <c r="D19" s="135">
        <v>1598.0</v>
      </c>
      <c r="E19" s="136" t="s">
        <v>97</v>
      </c>
      <c r="F19" s="133"/>
      <c r="G19" s="136" t="s">
        <v>21</v>
      </c>
      <c r="H19" s="18"/>
      <c r="I19" s="18"/>
      <c r="J19" s="18"/>
    </row>
    <row r="20" ht="14.25" customHeight="1">
      <c r="A20" s="18">
        <v>17.0</v>
      </c>
      <c r="B20" s="134" t="s">
        <v>120</v>
      </c>
      <c r="C20" s="134" t="s">
        <v>121</v>
      </c>
      <c r="D20" s="137">
        <v>1900.0</v>
      </c>
      <c r="E20" s="134" t="s">
        <v>94</v>
      </c>
      <c r="F20" s="133"/>
      <c r="G20" s="136" t="s">
        <v>21</v>
      </c>
      <c r="H20" s="18"/>
      <c r="I20" s="18"/>
      <c r="J20" s="18"/>
    </row>
    <row r="21" ht="14.25" customHeight="1">
      <c r="A21" s="138">
        <v>18.0</v>
      </c>
      <c r="B21" s="139" t="s">
        <v>122</v>
      </c>
      <c r="C21" s="134" t="s">
        <v>109</v>
      </c>
      <c r="D21" s="135">
        <v>1800.0</v>
      </c>
      <c r="E21" s="134" t="s">
        <v>112</v>
      </c>
      <c r="F21" s="133"/>
      <c r="G21" s="136" t="s">
        <v>21</v>
      </c>
      <c r="H21" s="18"/>
      <c r="I21" s="18"/>
      <c r="J21" s="18"/>
    </row>
    <row r="22" ht="14.25" customHeight="1">
      <c r="A22" s="18">
        <v>19.0</v>
      </c>
      <c r="B22" s="134" t="s">
        <v>123</v>
      </c>
      <c r="C22" s="134" t="s">
        <v>124</v>
      </c>
      <c r="D22" s="135">
        <v>1587.0</v>
      </c>
      <c r="E22" s="136" t="s">
        <v>94</v>
      </c>
      <c r="F22" s="133"/>
      <c r="G22" s="136" t="s">
        <v>21</v>
      </c>
      <c r="H22" s="18"/>
      <c r="I22" s="18"/>
      <c r="J22" s="18"/>
    </row>
    <row r="23" ht="14.25" customHeight="1">
      <c r="A23" s="18">
        <v>20.0</v>
      </c>
      <c r="B23" s="134" t="s">
        <v>125</v>
      </c>
      <c r="C23" s="134" t="s">
        <v>126</v>
      </c>
      <c r="D23" s="135">
        <v>1998.0</v>
      </c>
      <c r="E23" s="140" t="s">
        <v>127</v>
      </c>
      <c r="F23" s="133"/>
      <c r="G23" s="136" t="s">
        <v>47</v>
      </c>
      <c r="H23" s="18"/>
      <c r="I23" s="18"/>
      <c r="J23" s="18"/>
    </row>
    <row r="24" ht="14.25" customHeight="1">
      <c r="A24" s="18">
        <v>21.0</v>
      </c>
      <c r="B24" s="134" t="s">
        <v>128</v>
      </c>
      <c r="C24" s="134" t="s">
        <v>129</v>
      </c>
      <c r="D24" s="135">
        <v>0.0</v>
      </c>
      <c r="E24" s="136" t="s">
        <v>91</v>
      </c>
      <c r="F24" s="133"/>
      <c r="G24" s="136" t="s">
        <v>21</v>
      </c>
      <c r="H24" s="18"/>
      <c r="I24" s="18"/>
      <c r="J24" s="18"/>
    </row>
    <row r="25" ht="14.25" customHeight="1">
      <c r="A25" s="18">
        <v>22.0</v>
      </c>
      <c r="B25" s="134" t="s">
        <v>130</v>
      </c>
      <c r="C25" s="134" t="s">
        <v>131</v>
      </c>
      <c r="D25" s="135">
        <v>1794.0</v>
      </c>
      <c r="E25" s="136" t="s">
        <v>91</v>
      </c>
      <c r="F25" s="133"/>
      <c r="G25" s="136" t="s">
        <v>21</v>
      </c>
      <c r="H25" s="18"/>
      <c r="I25" s="18"/>
      <c r="J25" s="18"/>
    </row>
    <row r="26" ht="14.25" customHeight="1">
      <c r="A26" s="18">
        <v>23.0</v>
      </c>
      <c r="B26" s="134" t="s">
        <v>132</v>
      </c>
      <c r="C26" s="134" t="s">
        <v>133</v>
      </c>
      <c r="D26" s="135">
        <v>1600.0</v>
      </c>
      <c r="E26" s="136" t="s">
        <v>134</v>
      </c>
      <c r="F26" s="133"/>
      <c r="G26" s="136" t="s">
        <v>47</v>
      </c>
      <c r="H26" s="18"/>
      <c r="I26" s="18"/>
      <c r="J26" s="18"/>
    </row>
    <row r="27" ht="14.25" customHeight="1">
      <c r="A27" s="18">
        <v>24.0</v>
      </c>
      <c r="B27" s="134" t="s">
        <v>135</v>
      </c>
      <c r="C27" s="136" t="s">
        <v>136</v>
      </c>
      <c r="D27" s="135">
        <v>1999.0</v>
      </c>
      <c r="E27" s="136" t="s">
        <v>91</v>
      </c>
      <c r="F27" s="133"/>
      <c r="G27" s="136" t="s">
        <v>21</v>
      </c>
      <c r="H27" s="18"/>
      <c r="I27" s="18"/>
      <c r="J27" s="18"/>
    </row>
    <row r="28" ht="14.25" customHeight="1">
      <c r="A28" s="18">
        <v>25.0</v>
      </c>
      <c r="B28" s="134" t="s">
        <v>137</v>
      </c>
      <c r="C28" s="134" t="s">
        <v>138</v>
      </c>
      <c r="D28" s="135">
        <v>1587.0</v>
      </c>
      <c r="E28" s="136" t="s">
        <v>139</v>
      </c>
      <c r="F28" s="133"/>
      <c r="G28" s="136" t="s">
        <v>46</v>
      </c>
      <c r="H28" s="18"/>
      <c r="I28" s="18"/>
      <c r="J28" s="18"/>
    </row>
    <row r="29" ht="14.25" customHeight="1">
      <c r="A29" s="18">
        <v>26.0</v>
      </c>
      <c r="B29" s="134" t="s">
        <v>140</v>
      </c>
      <c r="C29" s="136" t="s">
        <v>136</v>
      </c>
      <c r="D29" s="135">
        <v>2000.0</v>
      </c>
      <c r="E29" s="136" t="s">
        <v>85</v>
      </c>
      <c r="F29" s="133"/>
      <c r="G29" s="136" t="s">
        <v>21</v>
      </c>
      <c r="H29" s="18"/>
      <c r="I29" s="18"/>
      <c r="J29" s="18"/>
    </row>
    <row r="30" ht="14.25" customHeight="1">
      <c r="A30" s="18">
        <v>27.0</v>
      </c>
      <c r="B30" s="134" t="s">
        <v>141</v>
      </c>
      <c r="C30" s="134" t="s">
        <v>142</v>
      </c>
      <c r="D30" s="135">
        <v>1900.0</v>
      </c>
      <c r="E30" s="136" t="s">
        <v>102</v>
      </c>
      <c r="F30" s="133"/>
      <c r="G30" s="136" t="s">
        <v>21</v>
      </c>
      <c r="H30" s="18"/>
      <c r="I30" s="18"/>
      <c r="J30" s="18"/>
    </row>
    <row r="31" ht="14.25" customHeight="1">
      <c r="A31" s="18">
        <v>28.0</v>
      </c>
      <c r="B31" s="134" t="s">
        <v>143</v>
      </c>
      <c r="C31" s="134" t="s">
        <v>114</v>
      </c>
      <c r="D31" s="135">
        <v>1900.0</v>
      </c>
      <c r="E31" s="136" t="s">
        <v>102</v>
      </c>
      <c r="F31" s="133"/>
      <c r="G31" s="136" t="s">
        <v>47</v>
      </c>
      <c r="H31" s="18"/>
      <c r="I31" s="18"/>
      <c r="J31" s="18"/>
    </row>
    <row r="32" ht="14.25" customHeight="1">
      <c r="A32" s="18">
        <v>29.0</v>
      </c>
      <c r="B32" s="134" t="s">
        <v>144</v>
      </c>
      <c r="C32" s="134" t="s">
        <v>109</v>
      </c>
      <c r="D32" s="135">
        <v>1800.0</v>
      </c>
      <c r="E32" s="136" t="s">
        <v>91</v>
      </c>
      <c r="F32" s="133"/>
      <c r="G32" s="136" t="s">
        <v>46</v>
      </c>
      <c r="H32" s="18"/>
      <c r="I32" s="18"/>
      <c r="J32" s="18"/>
    </row>
    <row r="33" ht="14.25" customHeight="1">
      <c r="A33" s="18">
        <v>30.0</v>
      </c>
      <c r="B33" s="134" t="s">
        <v>145</v>
      </c>
      <c r="C33" s="134" t="s">
        <v>146</v>
      </c>
      <c r="D33" s="135">
        <v>1600.0</v>
      </c>
      <c r="E33" s="136" t="s">
        <v>94</v>
      </c>
      <c r="F33" s="133"/>
      <c r="G33" s="136" t="s">
        <v>48</v>
      </c>
      <c r="H33" s="18"/>
      <c r="I33" s="18"/>
      <c r="J33" s="18"/>
    </row>
    <row r="34" ht="14.25" customHeight="1">
      <c r="A34" s="18">
        <v>31.0</v>
      </c>
      <c r="B34" s="134" t="s">
        <v>147</v>
      </c>
      <c r="C34" s="137">
        <v>206.0</v>
      </c>
      <c r="D34" s="135">
        <v>1997.0</v>
      </c>
      <c r="E34" s="136" t="s">
        <v>94</v>
      </c>
      <c r="F34" s="133"/>
      <c r="G34" s="136" t="s">
        <v>46</v>
      </c>
      <c r="H34" s="18"/>
      <c r="I34" s="18"/>
      <c r="J34" s="18"/>
    </row>
    <row r="35" ht="14.25" customHeight="1">
      <c r="A35" s="18">
        <v>32.0</v>
      </c>
      <c r="B35" s="134" t="s">
        <v>148</v>
      </c>
      <c r="C35" s="134" t="s">
        <v>149</v>
      </c>
      <c r="D35" s="135">
        <v>1895.0</v>
      </c>
      <c r="E35" s="136" t="s">
        <v>97</v>
      </c>
      <c r="F35" s="133"/>
      <c r="G35" s="136" t="s">
        <v>46</v>
      </c>
      <c r="H35" s="18"/>
      <c r="I35" s="18"/>
      <c r="J35" s="18"/>
    </row>
    <row r="36" ht="14.25" customHeight="1">
      <c r="A36" s="18">
        <v>33.0</v>
      </c>
      <c r="B36" s="134" t="s">
        <v>150</v>
      </c>
      <c r="C36" s="134" t="s">
        <v>151</v>
      </c>
      <c r="D36" s="135">
        <v>1800.0</v>
      </c>
      <c r="E36" s="136" t="s">
        <v>94</v>
      </c>
      <c r="F36" s="133"/>
      <c r="G36" s="136" t="s">
        <v>46</v>
      </c>
      <c r="H36" s="18"/>
      <c r="I36" s="18"/>
      <c r="J36" s="18"/>
    </row>
    <row r="37" ht="14.25" customHeight="1">
      <c r="A37" s="18">
        <v>34.0</v>
      </c>
      <c r="B37" s="134" t="s">
        <v>152</v>
      </c>
      <c r="C37" s="134" t="s">
        <v>153</v>
      </c>
      <c r="D37" s="135">
        <v>1598.0</v>
      </c>
      <c r="E37" s="136" t="s">
        <v>94</v>
      </c>
      <c r="F37" s="133"/>
      <c r="G37" s="136" t="s">
        <v>46</v>
      </c>
      <c r="H37" s="18"/>
      <c r="I37" s="18"/>
      <c r="J37" s="18"/>
    </row>
    <row r="38" ht="14.25" customHeight="1">
      <c r="A38" s="18">
        <v>35.0</v>
      </c>
      <c r="B38" s="134" t="s">
        <v>154</v>
      </c>
      <c r="C38" s="134" t="s">
        <v>155</v>
      </c>
      <c r="D38" s="135">
        <v>1398.0</v>
      </c>
      <c r="E38" s="136" t="s">
        <v>139</v>
      </c>
      <c r="F38" s="133"/>
      <c r="G38" s="136" t="s">
        <v>46</v>
      </c>
      <c r="H38" s="18"/>
      <c r="I38" s="18"/>
      <c r="J38" s="18"/>
    </row>
    <row r="39" ht="14.25" customHeight="1">
      <c r="A39" s="18">
        <v>36.0</v>
      </c>
      <c r="B39" s="134" t="s">
        <v>156</v>
      </c>
      <c r="C39" s="134" t="s">
        <v>157</v>
      </c>
      <c r="D39" s="135">
        <v>2000.0</v>
      </c>
      <c r="E39" s="136" t="s">
        <v>85</v>
      </c>
      <c r="F39" s="133"/>
      <c r="G39" s="136" t="s">
        <v>46</v>
      </c>
      <c r="H39" s="18"/>
      <c r="I39" s="18"/>
      <c r="J39" s="18"/>
    </row>
    <row r="40" ht="14.25" customHeight="1">
      <c r="A40" s="18">
        <v>37.0</v>
      </c>
      <c r="B40" s="134" t="s">
        <v>158</v>
      </c>
      <c r="C40" s="134" t="s">
        <v>126</v>
      </c>
      <c r="D40" s="135">
        <v>1600.0</v>
      </c>
      <c r="E40" s="136" t="s">
        <v>94</v>
      </c>
      <c r="F40" s="133"/>
      <c r="G40" s="136" t="s">
        <v>48</v>
      </c>
      <c r="H40" s="18"/>
      <c r="I40" s="18"/>
      <c r="J40" s="18"/>
    </row>
    <row r="41" ht="14.25" customHeight="1">
      <c r="A41" s="18">
        <v>38.0</v>
      </c>
      <c r="B41" s="134" t="s">
        <v>159</v>
      </c>
      <c r="C41" s="134" t="s">
        <v>160</v>
      </c>
      <c r="D41" s="135">
        <v>1798.0</v>
      </c>
      <c r="E41" s="136" t="s">
        <v>102</v>
      </c>
      <c r="F41" s="133"/>
      <c r="G41" s="136" t="s">
        <v>46</v>
      </c>
      <c r="H41" s="18"/>
      <c r="I41" s="18"/>
      <c r="J41" s="18"/>
    </row>
    <row r="42" ht="14.25" customHeight="1">
      <c r="A42" s="18">
        <v>39.0</v>
      </c>
      <c r="B42" s="134" t="s">
        <v>161</v>
      </c>
      <c r="C42" s="134" t="s">
        <v>162</v>
      </c>
      <c r="D42" s="135">
        <v>1389.0</v>
      </c>
      <c r="E42" s="136" t="s">
        <v>85</v>
      </c>
      <c r="F42" s="133"/>
      <c r="G42" s="136" t="s">
        <v>46</v>
      </c>
      <c r="H42" s="18"/>
      <c r="I42" s="18"/>
      <c r="J42" s="18"/>
    </row>
    <row r="43" ht="14.25" customHeight="1">
      <c r="A43" s="18">
        <v>40.0</v>
      </c>
      <c r="B43" s="134" t="s">
        <v>163</v>
      </c>
      <c r="C43" s="134" t="s">
        <v>164</v>
      </c>
      <c r="D43" s="135">
        <v>0.0</v>
      </c>
      <c r="E43" s="136" t="s">
        <v>88</v>
      </c>
      <c r="F43" s="133"/>
      <c r="G43" s="136" t="s">
        <v>46</v>
      </c>
      <c r="H43" s="18"/>
      <c r="I43" s="18"/>
      <c r="J43" s="18"/>
    </row>
    <row r="44" ht="14.25" customHeight="1">
      <c r="A44" s="18">
        <v>41.0</v>
      </c>
      <c r="B44" s="134" t="s">
        <v>165</v>
      </c>
      <c r="C44" s="139" t="s">
        <v>166</v>
      </c>
      <c r="D44" s="135">
        <v>1834.0</v>
      </c>
      <c r="E44" s="136" t="s">
        <v>97</v>
      </c>
      <c r="F44" s="133"/>
      <c r="G44" s="136" t="s">
        <v>46</v>
      </c>
      <c r="H44" s="18"/>
      <c r="I44" s="18"/>
      <c r="J44" s="18"/>
    </row>
    <row r="45" ht="14.25" customHeight="1">
      <c r="A45" s="18">
        <v>42.0</v>
      </c>
      <c r="B45" s="134" t="s">
        <v>167</v>
      </c>
      <c r="C45" s="134" t="s">
        <v>168</v>
      </c>
      <c r="D45" s="135">
        <v>1587.0</v>
      </c>
      <c r="E45" s="136" t="s">
        <v>85</v>
      </c>
      <c r="F45" s="133"/>
      <c r="G45" s="136" t="s">
        <v>46</v>
      </c>
      <c r="H45" s="18"/>
      <c r="I45" s="18"/>
      <c r="J45" s="18"/>
    </row>
    <row r="46" ht="14.25" customHeight="1">
      <c r="A46" s="18">
        <v>43.0</v>
      </c>
      <c r="B46" s="134" t="s">
        <v>169</v>
      </c>
      <c r="C46" s="136" t="s">
        <v>170</v>
      </c>
      <c r="D46" s="135">
        <v>1275.0</v>
      </c>
      <c r="E46" s="136" t="s">
        <v>102</v>
      </c>
      <c r="F46" s="133"/>
      <c r="G46" s="136" t="s">
        <v>48</v>
      </c>
      <c r="H46" s="18"/>
      <c r="I46" s="18"/>
      <c r="J46" s="18"/>
    </row>
    <row r="47" ht="14.25" customHeight="1">
      <c r="A47" s="18">
        <v>44.0</v>
      </c>
      <c r="B47" s="134" t="s">
        <v>171</v>
      </c>
      <c r="C47" s="134" t="s">
        <v>172</v>
      </c>
      <c r="D47" s="135">
        <v>2.0</v>
      </c>
      <c r="E47" s="136" t="s">
        <v>102</v>
      </c>
      <c r="F47" s="133"/>
      <c r="G47" s="136" t="s">
        <v>48</v>
      </c>
      <c r="H47" s="18"/>
      <c r="I47" s="18"/>
      <c r="J47" s="18"/>
    </row>
    <row r="48" ht="14.25" customHeight="1">
      <c r="A48" s="18">
        <v>45.0</v>
      </c>
      <c r="B48" s="134" t="s">
        <v>173</v>
      </c>
      <c r="C48" s="134" t="s">
        <v>105</v>
      </c>
      <c r="D48" s="135">
        <v>1800.0</v>
      </c>
      <c r="E48" s="136" t="s">
        <v>102</v>
      </c>
      <c r="F48" s="133"/>
      <c r="G48" s="136" t="s">
        <v>46</v>
      </c>
      <c r="H48" s="18"/>
      <c r="I48" s="18"/>
      <c r="J48" s="18"/>
    </row>
    <row r="49" ht="14.25" customHeight="1">
      <c r="A49" s="18">
        <v>46.0</v>
      </c>
      <c r="B49" s="134" t="s">
        <v>174</v>
      </c>
      <c r="C49" s="136" t="s">
        <v>157</v>
      </c>
      <c r="D49" s="135">
        <v>1998.0</v>
      </c>
      <c r="E49" s="136" t="s">
        <v>94</v>
      </c>
      <c r="F49" s="133"/>
      <c r="G49" s="136" t="s">
        <v>46</v>
      </c>
      <c r="H49" s="18"/>
      <c r="I49" s="18"/>
      <c r="J49" s="18"/>
    </row>
    <row r="50" ht="14.25" customHeight="1">
      <c r="A50" s="18">
        <v>47.0</v>
      </c>
      <c r="B50" s="134" t="s">
        <v>175</v>
      </c>
      <c r="C50" s="134" t="s">
        <v>176</v>
      </c>
      <c r="D50" s="135">
        <v>1800.0</v>
      </c>
      <c r="E50" s="136" t="s">
        <v>85</v>
      </c>
      <c r="F50" s="133"/>
      <c r="G50" s="136" t="s">
        <v>46</v>
      </c>
      <c r="H50" s="18"/>
      <c r="I50" s="18"/>
      <c r="J50" s="18"/>
    </row>
    <row r="51" ht="14.25" customHeight="1">
      <c r="A51" s="18">
        <v>48.0</v>
      </c>
      <c r="B51" s="134" t="s">
        <v>177</v>
      </c>
      <c r="C51" s="134" t="s">
        <v>178</v>
      </c>
      <c r="D51" s="135">
        <v>1598.0</v>
      </c>
      <c r="E51" s="136" t="s">
        <v>102</v>
      </c>
      <c r="F51" s="133"/>
      <c r="G51" s="136" t="s">
        <v>46</v>
      </c>
      <c r="H51" s="18"/>
      <c r="I51" s="18"/>
      <c r="J51" s="18"/>
    </row>
    <row r="52" ht="14.25" customHeight="1">
      <c r="A52" s="18">
        <v>49.0</v>
      </c>
      <c r="B52" s="134" t="s">
        <v>179</v>
      </c>
      <c r="C52" s="141" t="s">
        <v>180</v>
      </c>
      <c r="D52" s="142">
        <v>2.0</v>
      </c>
      <c r="E52" s="141" t="s">
        <v>94</v>
      </c>
      <c r="F52" s="133"/>
      <c r="G52" s="141" t="s">
        <v>46</v>
      </c>
      <c r="H52" s="18"/>
      <c r="I52" s="18"/>
      <c r="J52" s="18"/>
    </row>
    <row r="53" ht="14.25" customHeight="1">
      <c r="A53" s="18">
        <v>50.0</v>
      </c>
      <c r="B53" s="143" t="s">
        <v>181</v>
      </c>
      <c r="C53" s="144" t="s">
        <v>182</v>
      </c>
      <c r="D53" s="145">
        <v>1300.0</v>
      </c>
      <c r="E53" s="133" t="s">
        <v>94</v>
      </c>
      <c r="F53" s="133"/>
      <c r="G53" s="133" t="s">
        <v>46</v>
      </c>
      <c r="H53" s="18"/>
      <c r="I53" s="18"/>
      <c r="J53" s="18"/>
    </row>
    <row r="54" ht="14.25" customHeight="1">
      <c r="A54" s="18">
        <v>51.0</v>
      </c>
      <c r="B54" s="18"/>
      <c r="C54" s="18"/>
      <c r="D54" s="18"/>
      <c r="E54" s="18"/>
      <c r="F54" s="18"/>
      <c r="G54" s="18" t="s">
        <v>47</v>
      </c>
      <c r="H54" s="18"/>
      <c r="I54" s="18"/>
      <c r="J54" s="18"/>
    </row>
    <row r="55" ht="14.25" customHeight="1">
      <c r="A55" s="18">
        <v>52.0</v>
      </c>
      <c r="B55" s="18"/>
      <c r="C55" s="18"/>
      <c r="D55" s="18"/>
      <c r="E55" s="18"/>
      <c r="F55" s="18"/>
      <c r="G55" s="18" t="s">
        <v>48</v>
      </c>
      <c r="H55" s="18"/>
      <c r="I55" s="18"/>
      <c r="J55" s="18"/>
    </row>
    <row r="56" ht="14.25" customHeight="1">
      <c r="A56" s="18">
        <v>53.0</v>
      </c>
      <c r="B56" s="18"/>
      <c r="C56" s="18"/>
      <c r="D56" s="18"/>
      <c r="E56" s="18"/>
      <c r="F56" s="18"/>
      <c r="G56" s="18" t="s">
        <v>49</v>
      </c>
      <c r="H56" s="18"/>
      <c r="I56" s="18"/>
      <c r="J56" s="18"/>
    </row>
    <row r="57" ht="14.25" customHeight="1">
      <c r="A57" s="18">
        <v>54.0</v>
      </c>
      <c r="B57" s="18"/>
      <c r="C57" s="18"/>
      <c r="D57" s="18"/>
      <c r="E57" s="18"/>
      <c r="F57" s="18"/>
      <c r="G57" s="18" t="s">
        <v>50</v>
      </c>
      <c r="H57" s="18"/>
      <c r="I57" s="18"/>
      <c r="J57" s="18"/>
    </row>
    <row r="58" ht="14.25" customHeight="1">
      <c r="A58" s="18">
        <v>55.0</v>
      </c>
      <c r="B58" s="18"/>
      <c r="C58" s="18"/>
      <c r="D58" s="18"/>
      <c r="E58" s="18"/>
      <c r="F58" s="18"/>
      <c r="G58" s="23" t="s">
        <v>21</v>
      </c>
      <c r="H58" s="18"/>
      <c r="I58" s="18"/>
      <c r="J58" s="18"/>
    </row>
    <row r="59" ht="14.25" customHeight="1">
      <c r="A59" s="18">
        <v>56.0</v>
      </c>
      <c r="B59" s="18"/>
      <c r="C59" s="18"/>
      <c r="D59" s="18"/>
      <c r="E59" s="18"/>
      <c r="F59" s="18"/>
      <c r="G59" s="18" t="s">
        <v>46</v>
      </c>
      <c r="H59" s="18"/>
      <c r="I59" s="18"/>
      <c r="J59" s="18"/>
    </row>
    <row r="60" ht="14.25" customHeight="1">
      <c r="A60" s="18">
        <v>57.0</v>
      </c>
      <c r="B60" s="18"/>
      <c r="C60" s="18"/>
      <c r="D60" s="18"/>
      <c r="E60" s="18"/>
      <c r="F60" s="18"/>
      <c r="G60" s="18" t="s">
        <v>47</v>
      </c>
      <c r="H60" s="18"/>
      <c r="I60" s="18"/>
      <c r="J60" s="18"/>
    </row>
    <row r="61" ht="14.25" customHeight="1">
      <c r="A61" s="18">
        <v>58.0</v>
      </c>
      <c r="B61" s="18"/>
      <c r="C61" s="18"/>
      <c r="D61" s="18"/>
      <c r="E61" s="18"/>
      <c r="F61" s="18"/>
      <c r="G61" s="18" t="s">
        <v>48</v>
      </c>
      <c r="H61" s="18"/>
      <c r="I61" s="18"/>
      <c r="J61" s="18"/>
    </row>
    <row r="62" ht="14.25" customHeight="1">
      <c r="A62" s="18">
        <v>59.0</v>
      </c>
      <c r="B62" s="18"/>
      <c r="C62" s="18"/>
      <c r="D62" s="18"/>
      <c r="E62" s="18"/>
      <c r="F62" s="18"/>
      <c r="G62" s="18" t="s">
        <v>49</v>
      </c>
      <c r="H62" s="18"/>
      <c r="I62" s="18"/>
      <c r="J62" s="18"/>
    </row>
    <row r="63" ht="14.25" customHeight="1">
      <c r="A63" s="18">
        <v>60.0</v>
      </c>
      <c r="B63" s="18"/>
      <c r="C63" s="18"/>
      <c r="D63" s="18"/>
      <c r="E63" s="18"/>
      <c r="F63" s="18"/>
      <c r="G63" s="18" t="s">
        <v>50</v>
      </c>
      <c r="H63" s="18"/>
      <c r="I63" s="18"/>
      <c r="J63" s="18"/>
    </row>
    <row r="64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ht="14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ht="14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ht="14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ht="14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ht="14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ht="14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ht="14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ht="14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ht="14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ht="14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ht="14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ht="14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ht="14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ht="14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ht="14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ht="14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ht="14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ht="14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ht="14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ht="14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ht="14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ht="14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ht="14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ht="14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ht="14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ht="14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ht="14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ht="14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ht="14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ht="14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ht="14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ht="14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ht="14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ht="14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ht="14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ht="14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ht="14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ht="14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ht="14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ht="14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ht="14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ht="14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ht="14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ht="14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ht="14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ht="14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ht="14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ht="14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ht="14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ht="14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ht="14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ht="14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ht="14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ht="14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ht="14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ht="14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ht="14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ht="14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ht="14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ht="14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ht="14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ht="14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ht="14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ht="14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ht="14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ht="14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ht="14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ht="14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ht="14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ht="14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ht="14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ht="14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ht="14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ht="14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ht="14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ht="14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ht="14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ht="14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ht="14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ht="14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ht="14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ht="14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ht="14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ht="14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ht="14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ht="14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ht="14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ht="14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ht="14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ht="14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ht="14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ht="14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ht="14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ht="14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ht="14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ht="14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ht="14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ht="14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ht="14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ht="14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ht="14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ht="14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ht="14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ht="14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ht="14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ht="14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ht="14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ht="14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ht="14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ht="14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ht="14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ht="14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ht="14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ht="14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ht="14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ht="14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ht="14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ht="14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ht="14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ht="14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ht="14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ht="14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ht="14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ht="14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ht="14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ht="14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ht="14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ht="14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ht="14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ht="14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ht="14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ht="14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ht="14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ht="14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ht="14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ht="14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ht="14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ht="14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ht="14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ht="14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ht="14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ht="14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ht="14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ht="14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ht="14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ht="14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ht="14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ht="14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ht="14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ht="14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ht="14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4.43" defaultRowHeight="15.0"/>
  <cols>
    <col customWidth="1" min="1" max="1" width="8.71"/>
    <col customWidth="1" min="2" max="2" width="9.0"/>
    <col customWidth="1" min="3" max="4" width="8.71"/>
    <col customWidth="1" min="5" max="5" width="7.0"/>
    <col customWidth="1" min="6" max="6" width="4.71"/>
    <col customWidth="1" min="7" max="7" width="7.0"/>
    <col customWidth="1" min="8" max="8" width="4.71"/>
    <col customWidth="1" min="9" max="9" width="7.0"/>
    <col customWidth="1" min="10" max="10" width="4.71"/>
    <col customWidth="1" min="11" max="11" width="7.0"/>
    <col customWidth="1" min="12" max="12" width="4.71"/>
    <col customWidth="1" min="13" max="13" width="7.0"/>
    <col customWidth="1" min="14" max="14" width="4.71"/>
    <col customWidth="1" min="15" max="15" width="7.0"/>
    <col customWidth="1" min="16" max="16" width="4.71"/>
    <col customWidth="1" min="17" max="17" width="7.0"/>
    <col customWidth="1" min="18" max="18" width="4.71"/>
    <col customWidth="1" min="19" max="19" width="7.0"/>
    <col customWidth="1" min="20" max="20" width="4.71"/>
    <col customWidth="1" min="21" max="21" width="7.0"/>
    <col customWidth="1" min="22" max="22" width="4.71"/>
    <col customWidth="1" min="23" max="23" width="7.0"/>
    <col customWidth="1" min="24" max="24" width="4.71"/>
    <col customWidth="1" min="25" max="25" width="7.0"/>
    <col customWidth="1" min="26" max="26" width="4.71"/>
    <col customWidth="1" min="27" max="27" width="7.0"/>
    <col customWidth="1" min="28" max="28" width="4.71"/>
    <col customWidth="1" min="29" max="36" width="8.71"/>
  </cols>
  <sheetData>
    <row r="1" ht="14.25" customHeight="1">
      <c r="A1" s="21" t="s">
        <v>20</v>
      </c>
      <c r="B1" s="22" t="s">
        <v>21</v>
      </c>
      <c r="C1" s="18"/>
      <c r="D1" s="18"/>
      <c r="AE1" s="23" t="str">
        <f>Summary!AW1</f>
        <v>ME</v>
      </c>
      <c r="AF1" s="23" t="str">
        <f>Summary!AX1</f>
        <v>MN</v>
      </c>
      <c r="AG1" s="23" t="str">
        <f>Summary!AY1</f>
        <v>HE</v>
      </c>
      <c r="AH1" s="23" t="str">
        <f>Summary!AZ1</f>
        <v>HN</v>
      </c>
      <c r="AI1" s="23" t="str">
        <f>Summary!BA1</f>
        <v>RT</v>
      </c>
      <c r="AJ1" s="23" t="str">
        <f>Summary!BB1</f>
        <v>4WD</v>
      </c>
    </row>
    <row r="2" ht="14.25" customHeight="1">
      <c r="A2" s="17"/>
      <c r="B2" s="17"/>
      <c r="C2" s="18"/>
      <c r="D2" s="18"/>
    </row>
    <row r="3" ht="14.25" customHeight="1">
      <c r="A3" s="24" t="s">
        <v>22</v>
      </c>
      <c r="B3" s="24" t="s">
        <v>23</v>
      </c>
      <c r="C3" s="25" t="s">
        <v>24</v>
      </c>
      <c r="D3" s="25" t="s">
        <v>3</v>
      </c>
      <c r="E3" s="6" t="s">
        <v>6</v>
      </c>
      <c r="F3" s="20" t="s">
        <v>7</v>
      </c>
      <c r="G3" s="6" t="s">
        <v>8</v>
      </c>
      <c r="H3" s="20" t="s">
        <v>7</v>
      </c>
      <c r="I3" s="6" t="s">
        <v>9</v>
      </c>
      <c r="J3" s="20" t="s">
        <v>7</v>
      </c>
      <c r="K3" s="6" t="s">
        <v>10</v>
      </c>
      <c r="L3" s="20" t="s">
        <v>7</v>
      </c>
      <c r="M3" s="6" t="s">
        <v>11</v>
      </c>
      <c r="N3" s="20" t="s">
        <v>7</v>
      </c>
      <c r="O3" s="6" t="s">
        <v>12</v>
      </c>
      <c r="P3" s="20" t="s">
        <v>7</v>
      </c>
      <c r="Q3" s="6" t="s">
        <v>13</v>
      </c>
      <c r="R3" s="20" t="s">
        <v>7</v>
      </c>
      <c r="S3" s="6" t="s">
        <v>14</v>
      </c>
      <c r="T3" s="20" t="s">
        <v>7</v>
      </c>
      <c r="U3" s="6" t="s">
        <v>15</v>
      </c>
      <c r="V3" s="20" t="s">
        <v>7</v>
      </c>
      <c r="W3" s="6" t="s">
        <v>16</v>
      </c>
      <c r="X3" s="20" t="s">
        <v>7</v>
      </c>
      <c r="Y3" s="6" t="s">
        <v>17</v>
      </c>
      <c r="Z3" s="20" t="s">
        <v>7</v>
      </c>
      <c r="AA3" s="6" t="s">
        <v>18</v>
      </c>
      <c r="AB3" s="20" t="s">
        <v>7</v>
      </c>
      <c r="AC3" s="26" t="s">
        <v>19</v>
      </c>
      <c r="AE3" s="24" t="s">
        <v>25</v>
      </c>
    </row>
    <row r="4" ht="14.25" customHeight="1">
      <c r="A4" s="27">
        <v>1.0</v>
      </c>
      <c r="B4" s="27">
        <f>MATCH(AE4,Summary!$BJ:$BJ,0)-1</f>
        <v>8</v>
      </c>
      <c r="C4" s="28" t="str">
        <f>VLOOKUP($B4,'Entry list'!$A:$K,'Entry list'!B$1,0)</f>
        <v>Price/Wooley</v>
      </c>
      <c r="D4" s="28" t="str">
        <f>VLOOKUP($B4,'Entry list'!$A:$K,'Entry list'!C$1,0)</f>
        <v>318Ti</v>
      </c>
      <c r="E4" s="29">
        <f>VLOOKUP($B4,Summary!$A:$AC,4,0)/24/3600</f>
        <v>0.002453703704</v>
      </c>
      <c r="F4" s="30" t="str">
        <f>VLOOKUP($B4,Summary!$A:$AC,5,0)</f>
        <v/>
      </c>
      <c r="G4" s="29">
        <f>VLOOKUP($B4,Summary!$A:$AC,6,0)/24/3600</f>
        <v>0.00193287037</v>
      </c>
      <c r="H4" s="30" t="str">
        <f>VLOOKUP($B4,Summary!$A:$AC,7,0)</f>
        <v/>
      </c>
      <c r="I4" s="29">
        <f>VLOOKUP($B4,Summary!$A:$AC,8,0)/24/3600</f>
        <v>0.004305555556</v>
      </c>
      <c r="J4" s="30" t="str">
        <f>VLOOKUP($B4,Summary!$A:$AC,9,0)</f>
        <v/>
      </c>
      <c r="K4" s="29">
        <f>VLOOKUP($B4,Summary!$A:$AC,10,0)/24/3600</f>
        <v>0.002349537037</v>
      </c>
      <c r="L4" s="30" t="str">
        <f>VLOOKUP($B4,Summary!$A:$AC,11,0)</f>
        <v/>
      </c>
      <c r="M4" s="29">
        <f>VLOOKUP($B4,Summary!$A:$AC,12,0)/24/3600</f>
        <v>0.00181712963</v>
      </c>
      <c r="N4" s="30" t="str">
        <f>VLOOKUP($B4,Summary!$A:$AC,13,0)</f>
        <v/>
      </c>
      <c r="O4" s="29">
        <f>VLOOKUP($B4,Summary!$A:$AC,14,0)/24/3600</f>
        <v>0.00412037037</v>
      </c>
      <c r="P4" s="30" t="str">
        <f>VLOOKUP($B4,Summary!$A:$AC,15,0)</f>
        <v/>
      </c>
      <c r="Q4" s="29">
        <f>VLOOKUP($B4,Summary!$A:$AC,16,0)/24/3600</f>
        <v>0.002152777778</v>
      </c>
      <c r="R4" s="30" t="str">
        <f>VLOOKUP($B4,Summary!$A:$AC,17,0)</f>
        <v/>
      </c>
      <c r="S4" s="29">
        <f>VLOOKUP($B4,Summary!$A:$AC,18,0)/24/3600</f>
        <v>0.002384259259</v>
      </c>
      <c r="T4" s="30" t="str">
        <f>VLOOKUP($B4,Summary!$A:$AC,19,0)</f>
        <v/>
      </c>
      <c r="U4" s="29">
        <f>VLOOKUP($B4,Summary!$A:$AC,20,0)/24/3600</f>
        <v>0.004270833333</v>
      </c>
      <c r="V4" s="30" t="str">
        <f>VLOOKUP($B4,Summary!$A:$AC,21,0)</f>
        <v/>
      </c>
      <c r="W4" s="29">
        <f>VLOOKUP($B4,Summary!$A:$AC,22,0)/24/3600</f>
        <v>0</v>
      </c>
      <c r="X4" s="30" t="str">
        <f>VLOOKUP($B4,Summary!$A:$AC,23,0)</f>
        <v/>
      </c>
      <c r="Y4" s="29">
        <f>VLOOKUP($B4,Summary!$A:$AC,24,0)/24/3600</f>
        <v>0.002349537037</v>
      </c>
      <c r="Z4" s="30" t="str">
        <f>VLOOKUP($B4,Summary!$A:$AC,25,0)</f>
        <v/>
      </c>
      <c r="AA4" s="29">
        <f>VLOOKUP($B4,Summary!$A:$AC,26,0)/24/3600</f>
        <v>0.004050925926</v>
      </c>
      <c r="AB4" s="30" t="str">
        <f>VLOOKUP($B4,Summary!$A:$AC,27,0)</f>
        <v/>
      </c>
      <c r="AC4" s="31">
        <f>VLOOKUP($B4,Summary!$A:$AC,28,0)/24/3600</f>
        <v>0.03218855093</v>
      </c>
      <c r="AD4" s="32"/>
      <c r="AE4" s="32" t="str">
        <f t="shared" ref="AE4:AE53" si="1">B$1&amp;" "&amp;A4</f>
        <v>ME 1</v>
      </c>
      <c r="AF4" s="32"/>
      <c r="AG4" s="32"/>
      <c r="AH4" s="32"/>
      <c r="AI4" s="32"/>
      <c r="AJ4" s="32"/>
    </row>
    <row r="5" ht="14.25" customHeight="1">
      <c r="A5" s="17">
        <v>2.0</v>
      </c>
      <c r="B5" s="17">
        <f>MATCH(AE5,Summary!$BJ:$BJ,0)-1</f>
        <v>1</v>
      </c>
      <c r="C5" s="18" t="str">
        <f>VLOOKUP($B5,'Entry list'!$A:$K,2,0)</f>
        <v>Davies/Rowcliffe</v>
      </c>
      <c r="D5" s="18" t="str">
        <f>VLOOKUP($B5,'Entry list'!$A:$K,'Entry list'!C$1,0)</f>
        <v>Puma</v>
      </c>
      <c r="E5" s="19">
        <f>VLOOKUP($B5,Summary!$A:$AC,4,0)/24/3600</f>
        <v>0.002418981481</v>
      </c>
      <c r="F5" s="20" t="str">
        <f>VLOOKUP($B5,Summary!$A:$AC,5,0)</f>
        <v/>
      </c>
      <c r="G5" s="19">
        <f>VLOOKUP($B5,Summary!$A:$AC,6,0)/24/3600</f>
        <v>0.001793981481</v>
      </c>
      <c r="H5" s="20" t="str">
        <f>VLOOKUP($B5,Summary!$A:$AC,7,0)</f>
        <v/>
      </c>
      <c r="I5" s="19">
        <f>VLOOKUP($B5,Summary!$A:$AC,8,0)/24/3600</f>
        <v>0.004108796296</v>
      </c>
      <c r="J5" s="20" t="str">
        <f>VLOOKUP($B5,Summary!$A:$AC,9,0)</f>
        <v/>
      </c>
      <c r="K5" s="19">
        <f>VLOOKUP($B5,Summary!$A:$AC,10,0)/24/3600</f>
        <v>0.002303240741</v>
      </c>
      <c r="L5" s="20" t="str">
        <f>VLOOKUP($B5,Summary!$A:$AC,11,0)</f>
        <v/>
      </c>
      <c r="M5" s="19">
        <f>VLOOKUP($B5,Summary!$A:$AC,12,0)/24/3600</f>
        <v>0.001759259259</v>
      </c>
      <c r="N5" s="20" t="str">
        <f>VLOOKUP($B5,Summary!$A:$AC,13,0)</f>
        <v/>
      </c>
      <c r="O5" s="19">
        <f>VLOOKUP($B5,Summary!$A:$AC,14,0)/24/3600</f>
        <v>0.004907407407</v>
      </c>
      <c r="P5" s="20" t="str">
        <f>VLOOKUP($B5,Summary!$A:$AC,15,0)</f>
        <v>D</v>
      </c>
      <c r="Q5" s="19">
        <f>VLOOKUP($B5,Summary!$A:$AC,16,0)/24/3600</f>
        <v>0.002106481481</v>
      </c>
      <c r="R5" s="20" t="str">
        <f>VLOOKUP($B5,Summary!$A:$AC,17,0)</f>
        <v/>
      </c>
      <c r="S5" s="19">
        <f>VLOOKUP($B5,Summary!$A:$AC,18,0)/24/3600</f>
        <v>0.002418981481</v>
      </c>
      <c r="T5" s="20" t="str">
        <f>VLOOKUP($B5,Summary!$A:$AC,19,0)</f>
        <v/>
      </c>
      <c r="U5" s="19">
        <f>VLOOKUP($B5,Summary!$A:$AC,20,0)/24/3600</f>
        <v>0.004479166667</v>
      </c>
      <c r="V5" s="20" t="str">
        <f>VLOOKUP($B5,Summary!$A:$AC,21,0)</f>
        <v>A</v>
      </c>
      <c r="W5" s="19">
        <f>VLOOKUP($B5,Summary!$A:$AC,22,0)/24/3600</f>
        <v>0</v>
      </c>
      <c r="X5" s="20" t="str">
        <f>VLOOKUP($B5,Summary!$A:$AC,23,0)</f>
        <v/>
      </c>
      <c r="Y5" s="19">
        <f>VLOOKUP($B5,Summary!$A:$AC,24,0)/24/3600</f>
        <v>0.002384259259</v>
      </c>
      <c r="Z5" s="20" t="str">
        <f>VLOOKUP($B5,Summary!$A:$AC,25,0)</f>
        <v/>
      </c>
      <c r="AA5" s="19">
        <f>VLOOKUP($B5,Summary!$A:$AC,26,0)/24/3600</f>
        <v>0.004108796296</v>
      </c>
      <c r="AB5" s="20" t="str">
        <f>VLOOKUP($B5,Summary!$A:$AC,27,0)</f>
        <v/>
      </c>
      <c r="AC5" s="33">
        <f>VLOOKUP($B5,Summary!$A:$AC,28,0)/24/3600</f>
        <v>0.03279039468</v>
      </c>
      <c r="AE5" s="23" t="str">
        <f t="shared" si="1"/>
        <v>ME 2</v>
      </c>
    </row>
    <row r="6" ht="14.25" customHeight="1">
      <c r="A6" s="27">
        <v>3.0</v>
      </c>
      <c r="B6" s="27">
        <f>MATCH(AE6,Summary!$BJ:$BJ,0)-1</f>
        <v>22</v>
      </c>
      <c r="C6" s="28" t="str">
        <f>VLOOKUP($B6,'Entry list'!$A:$K,2,0)</f>
        <v>Stones/Holden</v>
      </c>
      <c r="D6" s="28" t="str">
        <f>VLOOKUP($B6,'Entry list'!$A:$K,'Entry list'!C$1,0)</f>
        <v>MR2</v>
      </c>
      <c r="E6" s="29">
        <f>VLOOKUP($B6,Summary!$A:$AC,4,0)/24/3600</f>
        <v>0.00255787037</v>
      </c>
      <c r="F6" s="30" t="str">
        <f>VLOOKUP($B6,Summary!$A:$AC,5,0)</f>
        <v>A</v>
      </c>
      <c r="G6" s="29">
        <f>VLOOKUP($B6,Summary!$A:$AC,6,0)/24/3600</f>
        <v>0.001898148148</v>
      </c>
      <c r="H6" s="30" t="str">
        <f>VLOOKUP($B6,Summary!$A:$AC,7,0)</f>
        <v/>
      </c>
      <c r="I6" s="29">
        <f>VLOOKUP($B6,Summary!$A:$AC,8,0)/24/3600</f>
        <v>0.004166666667</v>
      </c>
      <c r="J6" s="30" t="str">
        <f>VLOOKUP($B6,Summary!$A:$AC,9,0)</f>
        <v/>
      </c>
      <c r="K6" s="29">
        <f>VLOOKUP($B6,Summary!$A:$AC,10,0)/24/3600</f>
        <v>0.002453703704</v>
      </c>
      <c r="L6" s="30" t="str">
        <f>VLOOKUP($B6,Summary!$A:$AC,11,0)</f>
        <v>A</v>
      </c>
      <c r="M6" s="29">
        <f>VLOOKUP($B6,Summary!$A:$AC,12,0)/24/3600</f>
        <v>0.00181712963</v>
      </c>
      <c r="N6" s="30" t="str">
        <f>VLOOKUP($B6,Summary!$A:$AC,13,0)</f>
        <v/>
      </c>
      <c r="O6" s="29">
        <f>VLOOKUP($B6,Summary!$A:$AC,14,0)/24/3600</f>
        <v>0.004953703704</v>
      </c>
      <c r="P6" s="30" t="str">
        <f>VLOOKUP($B6,Summary!$A:$AC,15,0)</f>
        <v>D</v>
      </c>
      <c r="Q6" s="29">
        <f>VLOOKUP($B6,Summary!$A:$AC,16,0)/24/3600</f>
        <v>0.002118055556</v>
      </c>
      <c r="R6" s="30" t="str">
        <f>VLOOKUP($B6,Summary!$A:$AC,17,0)</f>
        <v/>
      </c>
      <c r="S6" s="29">
        <f>VLOOKUP($B6,Summary!$A:$AC,18,0)/24/3600</f>
        <v>0.002303240741</v>
      </c>
      <c r="T6" s="30" t="str">
        <f>VLOOKUP($B6,Summary!$A:$AC,19,0)</f>
        <v/>
      </c>
      <c r="U6" s="29">
        <f>VLOOKUP($B6,Summary!$A:$AC,20,0)/24/3600</f>
        <v>0.004143518519</v>
      </c>
      <c r="V6" s="30" t="str">
        <f>VLOOKUP($B6,Summary!$A:$AC,21,0)</f>
        <v/>
      </c>
      <c r="W6" s="29">
        <f>VLOOKUP($B6,Summary!$A:$AC,22,0)/24/3600</f>
        <v>0</v>
      </c>
      <c r="X6" s="30" t="str">
        <f>VLOOKUP($B6,Summary!$A:$AC,23,0)</f>
        <v/>
      </c>
      <c r="Y6" s="29">
        <f>VLOOKUP($B6,Summary!$A:$AC,24,0)/24/3600</f>
        <v>0.002326388889</v>
      </c>
      <c r="Z6" s="30" t="str">
        <f>VLOOKUP($B6,Summary!$A:$AC,25,0)</f>
        <v/>
      </c>
      <c r="AA6" s="29">
        <f>VLOOKUP($B6,Summary!$A:$AC,26,0)/24/3600</f>
        <v>0.004074074074</v>
      </c>
      <c r="AB6" s="30" t="str">
        <f>VLOOKUP($B6,Summary!$A:$AC,27,0)</f>
        <v/>
      </c>
      <c r="AC6" s="31">
        <f>VLOOKUP($B6,Summary!$A:$AC,28,0)/24/3600</f>
        <v>0.03281391435</v>
      </c>
      <c r="AD6" s="32"/>
      <c r="AE6" s="32" t="str">
        <f t="shared" si="1"/>
        <v>ME 3</v>
      </c>
      <c r="AF6" s="32"/>
      <c r="AG6" s="32"/>
      <c r="AH6" s="32"/>
      <c r="AI6" s="32"/>
      <c r="AJ6" s="32"/>
    </row>
    <row r="7" ht="14.25" customHeight="1">
      <c r="A7" s="17">
        <v>4.0</v>
      </c>
      <c r="B7" s="17">
        <f>MATCH(AE7,Summary!$BJ:$BJ,0)-1</f>
        <v>10</v>
      </c>
      <c r="C7" s="18" t="str">
        <f>VLOOKUP($B7,'Entry list'!$A:$K,2,0)</f>
        <v>Palmer/Hughes</v>
      </c>
      <c r="D7" s="18" t="str">
        <f>VLOOKUP($B7,'Entry list'!$A:$K,'Entry list'!C$1,0)</f>
        <v>Nova</v>
      </c>
      <c r="E7" s="19">
        <f>VLOOKUP($B7,Summary!$A:$AC,4,0)/24/3600</f>
        <v>0.002523148148</v>
      </c>
      <c r="F7" s="20" t="str">
        <f>VLOOKUP($B7,Summary!$A:$AC,5,0)</f>
        <v/>
      </c>
      <c r="G7" s="19">
        <f>VLOOKUP($B7,Summary!$A:$AC,6,0)/24/3600</f>
        <v>0.001956018519</v>
      </c>
      <c r="H7" s="20" t="str">
        <f>VLOOKUP($B7,Summary!$A:$AC,7,0)</f>
        <v/>
      </c>
      <c r="I7" s="19">
        <f>VLOOKUP($B7,Summary!$A:$AC,8,0)/24/3600</f>
        <v>0.004363425926</v>
      </c>
      <c r="J7" s="20" t="str">
        <f>VLOOKUP($B7,Summary!$A:$AC,9,0)</f>
        <v/>
      </c>
      <c r="K7" s="19">
        <f>VLOOKUP($B7,Summary!$A:$AC,10,0)/24/3600</f>
        <v>0.002395833333</v>
      </c>
      <c r="L7" s="20" t="str">
        <f>VLOOKUP($B7,Summary!$A:$AC,11,0)</f>
        <v/>
      </c>
      <c r="M7" s="19">
        <f>VLOOKUP($B7,Summary!$A:$AC,12,0)/24/3600</f>
        <v>0.001770833333</v>
      </c>
      <c r="N7" s="20" t="str">
        <f>VLOOKUP($B7,Summary!$A:$AC,13,0)</f>
        <v/>
      </c>
      <c r="O7" s="19">
        <f>VLOOKUP($B7,Summary!$A:$AC,14,0)/24/3600</f>
        <v>0.004236111111</v>
      </c>
      <c r="P7" s="20" t="str">
        <f>VLOOKUP($B7,Summary!$A:$AC,15,0)</f>
        <v>A</v>
      </c>
      <c r="Q7" s="19">
        <f>VLOOKUP($B7,Summary!$A:$AC,16,0)/24/3600</f>
        <v>0.002233796296</v>
      </c>
      <c r="R7" s="20" t="str">
        <f>VLOOKUP($B7,Summary!$A:$AC,17,0)</f>
        <v/>
      </c>
      <c r="S7" s="19">
        <f>VLOOKUP($B7,Summary!$A:$AC,18,0)/24/3600</f>
        <v>0.00244212963</v>
      </c>
      <c r="T7" s="20" t="str">
        <f>VLOOKUP($B7,Summary!$A:$AC,19,0)</f>
        <v/>
      </c>
      <c r="U7" s="19">
        <f>VLOOKUP($B7,Summary!$A:$AC,20,0)/24/3600</f>
        <v>0.004328703704</v>
      </c>
      <c r="V7" s="20" t="str">
        <f>VLOOKUP($B7,Summary!$A:$AC,21,0)</f>
        <v/>
      </c>
      <c r="W7" s="19">
        <f>VLOOKUP($B7,Summary!$A:$AC,22,0)/24/3600</f>
        <v>0</v>
      </c>
      <c r="X7" s="20" t="str">
        <f>VLOOKUP($B7,Summary!$A:$AC,23,0)</f>
        <v/>
      </c>
      <c r="Y7" s="19">
        <f>VLOOKUP($B7,Summary!$A:$AC,24,0)/24/3600</f>
        <v>0.002407407407</v>
      </c>
      <c r="Z7" s="20" t="str">
        <f>VLOOKUP($B7,Summary!$A:$AC,25,0)</f>
        <v/>
      </c>
      <c r="AA7" s="19">
        <f>VLOOKUP($B7,Summary!$A:$AC,26,0)/24/3600</f>
        <v>0.004363425926</v>
      </c>
      <c r="AB7" s="20" t="str">
        <f>VLOOKUP($B7,Summary!$A:$AC,27,0)</f>
        <v>A</v>
      </c>
      <c r="AC7" s="33">
        <f>VLOOKUP($B7,Summary!$A:$AC,28,0)/24/3600</f>
        <v>0.03302188657</v>
      </c>
      <c r="AE7" s="23" t="str">
        <f t="shared" si="1"/>
        <v>ME 4</v>
      </c>
    </row>
    <row r="8" ht="14.25" customHeight="1">
      <c r="A8" s="27">
        <v>5.0</v>
      </c>
      <c r="B8" s="27">
        <f>MATCH(AE8,Summary!$BJ:$BJ,0)-1</f>
        <v>5</v>
      </c>
      <c r="C8" s="28" t="str">
        <f>VLOOKUP($B8,'Entry list'!$A:$K,2,0)</f>
        <v>Burton/Gibbons</v>
      </c>
      <c r="D8" s="28" t="str">
        <f>VLOOKUP($B8,'Entry list'!$A:$K,'Entry list'!C$1,0)</f>
        <v>Satria GTI</v>
      </c>
      <c r="E8" s="29">
        <f>VLOOKUP($B8,Summary!$A:$AC,4,0)/24/3600</f>
        <v>0.002662037037</v>
      </c>
      <c r="F8" s="30" t="str">
        <f>VLOOKUP($B8,Summary!$A:$AC,5,0)</f>
        <v>A</v>
      </c>
      <c r="G8" s="29">
        <f>VLOOKUP($B8,Summary!$A:$AC,6,0)/24/3600</f>
        <v>0.002060185185</v>
      </c>
      <c r="H8" s="30" t="str">
        <f>VLOOKUP($B8,Summary!$A:$AC,7,0)</f>
        <v>A</v>
      </c>
      <c r="I8" s="29">
        <f>VLOOKUP($B8,Summary!$A:$AC,8,0)/24/3600</f>
        <v>0.004340277778</v>
      </c>
      <c r="J8" s="30" t="str">
        <f>VLOOKUP($B8,Summary!$A:$AC,9,0)</f>
        <v/>
      </c>
      <c r="K8" s="29">
        <f>VLOOKUP($B8,Summary!$A:$AC,10,0)/24/3600</f>
        <v>0.00244212963</v>
      </c>
      <c r="L8" s="30" t="str">
        <f>VLOOKUP($B8,Summary!$A:$AC,11,0)</f>
        <v/>
      </c>
      <c r="M8" s="29">
        <f>VLOOKUP($B8,Summary!$A:$AC,12,0)/24/3600</f>
        <v>0.001805555556</v>
      </c>
      <c r="N8" s="30" t="str">
        <f>VLOOKUP($B8,Summary!$A:$AC,13,0)</f>
        <v/>
      </c>
      <c r="O8" s="29">
        <f>VLOOKUP($B8,Summary!$A:$AC,14,0)/24/3600</f>
        <v>0.004166666667</v>
      </c>
      <c r="P8" s="30" t="str">
        <f>VLOOKUP($B8,Summary!$A:$AC,15,0)</f>
        <v/>
      </c>
      <c r="Q8" s="29">
        <f>VLOOKUP($B8,Summary!$A:$AC,16,0)/24/3600</f>
        <v>0.002152777778</v>
      </c>
      <c r="R8" s="30" t="str">
        <f>VLOOKUP($B8,Summary!$A:$AC,17,0)</f>
        <v/>
      </c>
      <c r="S8" s="29">
        <f>VLOOKUP($B8,Summary!$A:$AC,18,0)/24/3600</f>
        <v>0.002407407407</v>
      </c>
      <c r="T8" s="30" t="str">
        <f>VLOOKUP($B8,Summary!$A:$AC,19,0)</f>
        <v/>
      </c>
      <c r="U8" s="29">
        <f>VLOOKUP($B8,Summary!$A:$AC,20,0)/24/3600</f>
        <v>0.004259259259</v>
      </c>
      <c r="V8" s="30" t="str">
        <f>VLOOKUP($B8,Summary!$A:$AC,21,0)</f>
        <v/>
      </c>
      <c r="W8" s="29">
        <f>VLOOKUP($B8,Summary!$A:$AC,22,0)/24/3600</f>
        <v>0</v>
      </c>
      <c r="X8" s="30" t="str">
        <f>VLOOKUP($B8,Summary!$A:$AC,23,0)</f>
        <v/>
      </c>
      <c r="Y8" s="29">
        <f>VLOOKUP($B8,Summary!$A:$AC,24,0)/24/3600</f>
        <v>0.002638888889</v>
      </c>
      <c r="Z8" s="30" t="str">
        <f>VLOOKUP($B8,Summary!$A:$AC,25,0)</f>
        <v/>
      </c>
      <c r="AA8" s="29">
        <f>VLOOKUP($B8,Summary!$A:$AC,26,0)/24/3600</f>
        <v>0.004108796296</v>
      </c>
      <c r="AB8" s="30" t="str">
        <f>VLOOKUP($B8,Summary!$A:$AC,27,0)</f>
        <v/>
      </c>
      <c r="AC8" s="31">
        <f>VLOOKUP($B8,Summary!$A:$AC,28,0)/24/3600</f>
        <v>0.03304537616</v>
      </c>
      <c r="AD8" s="32"/>
      <c r="AE8" s="32" t="str">
        <f t="shared" si="1"/>
        <v>ME 5</v>
      </c>
      <c r="AF8" s="32"/>
      <c r="AG8" s="32"/>
      <c r="AH8" s="32"/>
      <c r="AI8" s="32"/>
      <c r="AJ8" s="32"/>
    </row>
    <row r="9" ht="14.25" customHeight="1">
      <c r="A9" s="17">
        <v>6.0</v>
      </c>
      <c r="B9" s="17">
        <f>MATCH(AE9,Summary!$BJ:$BJ,0)-1</f>
        <v>9</v>
      </c>
      <c r="C9" s="18" t="str">
        <f>VLOOKUP($B9,'Entry list'!$A:$K,2,0)</f>
        <v>Dodds/Gibson</v>
      </c>
      <c r="D9" s="18" t="str">
        <f>VLOOKUP($B9,'Entry list'!$A:$K,'Entry list'!C$1,0)</f>
        <v>Satria</v>
      </c>
      <c r="E9" s="19">
        <f>VLOOKUP($B9,Summary!$A:$AC,4,0)/24/3600</f>
        <v>0.002650462963</v>
      </c>
      <c r="F9" s="20" t="str">
        <f>VLOOKUP($B9,Summary!$A:$AC,5,0)</f>
        <v/>
      </c>
      <c r="G9" s="19">
        <f>VLOOKUP($B9,Summary!$A:$AC,6,0)/24/3600</f>
        <v>0.001979166667</v>
      </c>
      <c r="H9" s="20" t="str">
        <f>VLOOKUP($B9,Summary!$A:$AC,7,0)</f>
        <v/>
      </c>
      <c r="I9" s="19">
        <f>VLOOKUP($B9,Summary!$A:$AC,8,0)/24/3600</f>
        <v>0.004421296296</v>
      </c>
      <c r="J9" s="20" t="str">
        <f>VLOOKUP($B9,Summary!$A:$AC,9,0)</f>
        <v/>
      </c>
      <c r="K9" s="19">
        <f>VLOOKUP($B9,Summary!$A:$AC,10,0)/24/3600</f>
        <v>0.002534722222</v>
      </c>
      <c r="L9" s="20" t="str">
        <f>VLOOKUP($B9,Summary!$A:$AC,11,0)</f>
        <v/>
      </c>
      <c r="M9" s="19">
        <f>VLOOKUP($B9,Summary!$A:$AC,12,0)/24/3600</f>
        <v>0.001805555556</v>
      </c>
      <c r="N9" s="20" t="str">
        <f>VLOOKUP($B9,Summary!$A:$AC,13,0)</f>
        <v/>
      </c>
      <c r="O9" s="19">
        <f>VLOOKUP($B9,Summary!$A:$AC,14,0)/24/3600</f>
        <v>0.004212962963</v>
      </c>
      <c r="P9" s="20" t="str">
        <f>VLOOKUP($B9,Summary!$A:$AC,15,0)</f>
        <v/>
      </c>
      <c r="Q9" s="19">
        <f>VLOOKUP($B9,Summary!$A:$AC,16,0)/24/3600</f>
        <v>0.002152777778</v>
      </c>
      <c r="R9" s="20" t="str">
        <f>VLOOKUP($B9,Summary!$A:$AC,17,0)</f>
        <v/>
      </c>
      <c r="S9" s="19">
        <f>VLOOKUP($B9,Summary!$A:$AC,18,0)/24/3600</f>
        <v>0.002453703704</v>
      </c>
      <c r="T9" s="20" t="str">
        <f>VLOOKUP($B9,Summary!$A:$AC,19,0)</f>
        <v/>
      </c>
      <c r="U9" s="19">
        <f>VLOOKUP($B9,Summary!$A:$AC,20,0)/24/3600</f>
        <v>0.004305555556</v>
      </c>
      <c r="V9" s="20" t="str">
        <f>VLOOKUP($B9,Summary!$A:$AC,21,0)</f>
        <v/>
      </c>
      <c r="W9" s="19">
        <f>VLOOKUP($B9,Summary!$A:$AC,22,0)/24/3600</f>
        <v>0</v>
      </c>
      <c r="X9" s="20" t="str">
        <f>VLOOKUP($B9,Summary!$A:$AC,23,0)</f>
        <v/>
      </c>
      <c r="Y9" s="19">
        <f>VLOOKUP($B9,Summary!$A:$AC,24,0)/24/3600</f>
        <v>0.002465277778</v>
      </c>
      <c r="Z9" s="20" t="str">
        <f>VLOOKUP($B9,Summary!$A:$AC,25,0)</f>
        <v/>
      </c>
      <c r="AA9" s="19">
        <f>VLOOKUP($B9,Summary!$A:$AC,26,0)/24/3600</f>
        <v>0.004108796296</v>
      </c>
      <c r="AB9" s="20" t="str">
        <f>VLOOKUP($B9,Summary!$A:$AC,27,0)</f>
        <v/>
      </c>
      <c r="AC9" s="33">
        <f>VLOOKUP($B9,Summary!$A:$AC,28,0)/24/3600</f>
        <v>0.03309132986</v>
      </c>
      <c r="AE9" s="23" t="str">
        <f t="shared" si="1"/>
        <v>ME 6</v>
      </c>
    </row>
    <row r="10" ht="14.25" customHeight="1">
      <c r="A10" s="27">
        <v>7.0</v>
      </c>
      <c r="B10" s="27">
        <f>MATCH(AE10,Summary!$BJ:$BJ,0)-1</f>
        <v>27</v>
      </c>
      <c r="C10" s="28" t="str">
        <f>VLOOKUP($B10,'Entry list'!$A:$K,2,0)</f>
        <v>Place/Place</v>
      </c>
      <c r="D10" s="28" t="str">
        <f>VLOOKUP($B10,'Entry list'!$A:$K,'Entry list'!C$1,0)</f>
        <v>309Gti</v>
      </c>
      <c r="E10" s="29">
        <f>VLOOKUP($B10,Summary!$A:$AC,4,0)/24/3600</f>
        <v>0.002511574074</v>
      </c>
      <c r="F10" s="30" t="str">
        <f>VLOOKUP($B10,Summary!$A:$AC,5,0)</f>
        <v/>
      </c>
      <c r="G10" s="29">
        <f>VLOOKUP($B10,Summary!$A:$AC,6,0)/24/3600</f>
        <v>0.002106481481</v>
      </c>
      <c r="H10" s="30" t="str">
        <f>VLOOKUP($B10,Summary!$A:$AC,7,0)</f>
        <v>A</v>
      </c>
      <c r="I10" s="29">
        <f>VLOOKUP($B10,Summary!$A:$AC,8,0)/24/3600</f>
        <v>0.004421296296</v>
      </c>
      <c r="J10" s="30" t="str">
        <f>VLOOKUP($B10,Summary!$A:$AC,9,0)</f>
        <v>A</v>
      </c>
      <c r="K10" s="29">
        <f>VLOOKUP($B10,Summary!$A:$AC,10,0)/24/3600</f>
        <v>0.002349537037</v>
      </c>
      <c r="L10" s="30" t="str">
        <f>VLOOKUP($B10,Summary!$A:$AC,11,0)</f>
        <v/>
      </c>
      <c r="M10" s="29">
        <f>VLOOKUP($B10,Summary!$A:$AC,12,0)/24/3600</f>
        <v>0.001770833333</v>
      </c>
      <c r="N10" s="30" t="str">
        <f>VLOOKUP($B10,Summary!$A:$AC,13,0)</f>
        <v/>
      </c>
      <c r="O10" s="29">
        <f>VLOOKUP($B10,Summary!$A:$AC,14,0)/24/3600</f>
        <v>0.004166666667</v>
      </c>
      <c r="P10" s="30" t="str">
        <f>VLOOKUP($B10,Summary!$A:$AC,15,0)</f>
        <v/>
      </c>
      <c r="Q10" s="29">
        <f>VLOOKUP($B10,Summary!$A:$AC,16,0)/24/3600</f>
        <v>0.002141203704</v>
      </c>
      <c r="R10" s="30" t="str">
        <f>VLOOKUP($B10,Summary!$A:$AC,17,0)</f>
        <v/>
      </c>
      <c r="S10" s="29">
        <f>VLOOKUP($B10,Summary!$A:$AC,18,0)/24/3600</f>
        <v>0.002638888889</v>
      </c>
      <c r="T10" s="30" t="str">
        <f>VLOOKUP($B10,Summary!$A:$AC,19,0)</f>
        <v>A</v>
      </c>
      <c r="U10" s="29">
        <f>VLOOKUP($B10,Summary!$A:$AC,20,0)/24/3600</f>
        <v>0.00431712963</v>
      </c>
      <c r="V10" s="30" t="str">
        <f>VLOOKUP($B10,Summary!$A:$AC,21,0)</f>
        <v/>
      </c>
      <c r="W10" s="29">
        <f>VLOOKUP($B10,Summary!$A:$AC,22,0)/24/3600</f>
        <v>0</v>
      </c>
      <c r="X10" s="30" t="str">
        <f>VLOOKUP($B10,Summary!$A:$AC,23,0)</f>
        <v/>
      </c>
      <c r="Y10" s="29">
        <f>VLOOKUP($B10,Summary!$A:$AC,24,0)/24/3600</f>
        <v>0.002453703704</v>
      </c>
      <c r="Z10" s="30" t="str">
        <f>VLOOKUP($B10,Summary!$A:$AC,25,0)</f>
        <v/>
      </c>
      <c r="AA10" s="29">
        <f>VLOOKUP($B10,Summary!$A:$AC,26,0)/24/3600</f>
        <v>0.004270833333</v>
      </c>
      <c r="AB10" s="30" t="str">
        <f>VLOOKUP($B10,Summary!$A:$AC,27,0)</f>
        <v/>
      </c>
      <c r="AC10" s="31">
        <f>VLOOKUP($B10,Summary!$A:$AC,28,0)/24/3600</f>
        <v>0.03314945255</v>
      </c>
      <c r="AD10" s="32"/>
      <c r="AE10" s="32" t="str">
        <f t="shared" si="1"/>
        <v>ME 7</v>
      </c>
      <c r="AF10" s="32"/>
      <c r="AG10" s="32"/>
      <c r="AH10" s="32"/>
      <c r="AI10" s="32"/>
      <c r="AJ10" s="32"/>
    </row>
    <row r="11" ht="14.25" customHeight="1">
      <c r="A11" s="17">
        <v>8.0</v>
      </c>
      <c r="B11" s="17">
        <f>MATCH(AE11,Summary!$BJ:$BJ,0)-1</f>
        <v>15</v>
      </c>
      <c r="C11" s="18" t="str">
        <f>VLOOKUP($B11,'Entry list'!$A:$K,2,0)</f>
        <v>Durkin/Graham</v>
      </c>
      <c r="D11" s="18" t="str">
        <f>VLOOKUP($B11,'Entry list'!$A:$K,'Entry list'!C$1,0)</f>
        <v>Fiesta st150</v>
      </c>
      <c r="E11" s="19">
        <f>VLOOKUP($B11,Summary!$A:$AC,4,0)/24/3600</f>
        <v>0.002511574074</v>
      </c>
      <c r="F11" s="20" t="str">
        <f>VLOOKUP($B11,Summary!$A:$AC,5,0)</f>
        <v/>
      </c>
      <c r="G11" s="19">
        <f>VLOOKUP($B11,Summary!$A:$AC,6,0)/24/3600</f>
        <v>0.001944444444</v>
      </c>
      <c r="H11" s="20" t="str">
        <f>VLOOKUP($B11,Summary!$A:$AC,7,0)</f>
        <v/>
      </c>
      <c r="I11" s="19">
        <f>VLOOKUP($B11,Summary!$A:$AC,8,0)/24/3600</f>
        <v>0.004375</v>
      </c>
      <c r="J11" s="20" t="str">
        <f>VLOOKUP($B11,Summary!$A:$AC,9,0)</f>
        <v/>
      </c>
      <c r="K11" s="19">
        <f>VLOOKUP($B11,Summary!$A:$AC,10,0)/24/3600</f>
        <v>0.002488425926</v>
      </c>
      <c r="L11" s="20" t="str">
        <f>VLOOKUP($B11,Summary!$A:$AC,11,0)</f>
        <v/>
      </c>
      <c r="M11" s="19">
        <f>VLOOKUP($B11,Summary!$A:$AC,12,0)/24/3600</f>
        <v>0.001828703704</v>
      </c>
      <c r="N11" s="20" t="str">
        <f>VLOOKUP($B11,Summary!$A:$AC,13,0)</f>
        <v/>
      </c>
      <c r="O11" s="19">
        <f>VLOOKUP($B11,Summary!$A:$AC,14,0)/24/3600</f>
        <v>0.004270833333</v>
      </c>
      <c r="P11" s="20" t="str">
        <f>VLOOKUP($B11,Summary!$A:$AC,15,0)</f>
        <v/>
      </c>
      <c r="Q11" s="19">
        <f>VLOOKUP($B11,Summary!$A:$AC,16,0)/24/3600</f>
        <v>0.00224537037</v>
      </c>
      <c r="R11" s="20" t="str">
        <f>VLOOKUP($B11,Summary!$A:$AC,17,0)</f>
        <v/>
      </c>
      <c r="S11" s="19">
        <f>VLOOKUP($B11,Summary!$A:$AC,18,0)/24/3600</f>
        <v>0.00255787037</v>
      </c>
      <c r="T11" s="20" t="str">
        <f>VLOOKUP($B11,Summary!$A:$AC,19,0)</f>
        <v/>
      </c>
      <c r="U11" s="19">
        <f>VLOOKUP($B11,Summary!$A:$AC,20,0)/24/3600</f>
        <v>0.004444444444</v>
      </c>
      <c r="V11" s="20" t="str">
        <f>VLOOKUP($B11,Summary!$A:$AC,21,0)</f>
        <v/>
      </c>
      <c r="W11" s="19">
        <f>VLOOKUP($B11,Summary!$A:$AC,22,0)/24/3600</f>
        <v>0</v>
      </c>
      <c r="X11" s="20" t="str">
        <f>VLOOKUP($B11,Summary!$A:$AC,23,0)</f>
        <v/>
      </c>
      <c r="Y11" s="19">
        <f>VLOOKUP($B11,Summary!$A:$AC,24,0)/24/3600</f>
        <v>0.002384259259</v>
      </c>
      <c r="Z11" s="20" t="str">
        <f>VLOOKUP($B11,Summary!$A:$AC,25,0)</f>
        <v/>
      </c>
      <c r="AA11" s="19">
        <f>VLOOKUP($B11,Summary!$A:$AC,26,0)/24/3600</f>
        <v>0.004201388889</v>
      </c>
      <c r="AB11" s="20" t="str">
        <f>VLOOKUP($B11,Summary!$A:$AC,27,0)</f>
        <v/>
      </c>
      <c r="AC11" s="33">
        <f>VLOOKUP($B11,Summary!$A:$AC,28,0)/24/3600</f>
        <v>0.03325337384</v>
      </c>
      <c r="AE11" s="23" t="str">
        <f t="shared" si="1"/>
        <v>ME 8</v>
      </c>
    </row>
    <row r="12" ht="14.25" customHeight="1">
      <c r="A12" s="27">
        <v>9.0</v>
      </c>
      <c r="B12" s="27">
        <f>MATCH(AE12,Summary!$BJ:$BJ,0)-1</f>
        <v>4</v>
      </c>
      <c r="C12" s="28" t="str">
        <f>VLOOKUP($B12,'Entry list'!$A:$K,2,0)</f>
        <v>Slatcher/Slatcher</v>
      </c>
      <c r="D12" s="28" t="str">
        <f>VLOOKUP($B12,'Entry list'!$A:$K,'Entry list'!C$1,0)</f>
        <v>318Ti</v>
      </c>
      <c r="E12" s="29">
        <f>VLOOKUP($B12,Summary!$A:$AC,4,0)/24/3600</f>
        <v>0.002465277778</v>
      </c>
      <c r="F12" s="30" t="str">
        <f>VLOOKUP($B12,Summary!$A:$AC,5,0)</f>
        <v/>
      </c>
      <c r="G12" s="29">
        <f>VLOOKUP($B12,Summary!$A:$AC,6,0)/24/3600</f>
        <v>0.001956018519</v>
      </c>
      <c r="H12" s="30" t="str">
        <f>VLOOKUP($B12,Summary!$A:$AC,7,0)</f>
        <v/>
      </c>
      <c r="I12" s="29">
        <f>VLOOKUP($B12,Summary!$A:$AC,8,0)/24/3600</f>
        <v>0.00443287037</v>
      </c>
      <c r="J12" s="30" t="str">
        <f>VLOOKUP($B12,Summary!$A:$AC,9,0)</f>
        <v/>
      </c>
      <c r="K12" s="29">
        <f>VLOOKUP($B12,Summary!$A:$AC,10,0)/24/3600</f>
        <v>0.002407407407</v>
      </c>
      <c r="L12" s="30" t="str">
        <f>VLOOKUP($B12,Summary!$A:$AC,11,0)</f>
        <v/>
      </c>
      <c r="M12" s="29">
        <f>VLOOKUP($B12,Summary!$A:$AC,12,0)/24/3600</f>
        <v>0.001805555556</v>
      </c>
      <c r="N12" s="30" t="str">
        <f>VLOOKUP($B12,Summary!$A:$AC,13,0)</f>
        <v/>
      </c>
      <c r="O12" s="29">
        <f>VLOOKUP($B12,Summary!$A:$AC,14,0)/24/3600</f>
        <v>0.004965277778</v>
      </c>
      <c r="P12" s="30" t="str">
        <f>VLOOKUP($B12,Summary!$A:$AC,15,0)</f>
        <v>D</v>
      </c>
      <c r="Q12" s="29">
        <f>VLOOKUP($B12,Summary!$A:$AC,16,0)/24/3600</f>
        <v>0.002175925926</v>
      </c>
      <c r="R12" s="30" t="str">
        <f>VLOOKUP($B12,Summary!$A:$AC,17,0)</f>
        <v/>
      </c>
      <c r="S12" s="29">
        <f>VLOOKUP($B12,Summary!$A:$AC,18,0)/24/3600</f>
        <v>0.00244212963</v>
      </c>
      <c r="T12" s="30" t="str">
        <f>VLOOKUP($B12,Summary!$A:$AC,19,0)</f>
        <v/>
      </c>
      <c r="U12" s="29">
        <f>VLOOKUP($B12,Summary!$A:$AC,20,0)/24/3600</f>
        <v>0.004351851852</v>
      </c>
      <c r="V12" s="30" t="str">
        <f>VLOOKUP($B12,Summary!$A:$AC,21,0)</f>
        <v/>
      </c>
      <c r="W12" s="29">
        <f>VLOOKUP($B12,Summary!$A:$AC,22,0)/24/3600</f>
        <v>0</v>
      </c>
      <c r="X12" s="30" t="str">
        <f>VLOOKUP($B12,Summary!$A:$AC,23,0)</f>
        <v/>
      </c>
      <c r="Y12" s="29">
        <f>VLOOKUP($B12,Summary!$A:$AC,24,0)/24/3600</f>
        <v>0.002395833333</v>
      </c>
      <c r="Z12" s="30" t="str">
        <f>VLOOKUP($B12,Summary!$A:$AC,25,0)</f>
        <v/>
      </c>
      <c r="AA12" s="29">
        <f>VLOOKUP($B12,Summary!$A:$AC,26,0)/24/3600</f>
        <v>0.004108796296</v>
      </c>
      <c r="AB12" s="30" t="str">
        <f>VLOOKUP($B12,Summary!$A:$AC,27,0)</f>
        <v/>
      </c>
      <c r="AC12" s="31">
        <f>VLOOKUP($B12,Summary!$A:$AC,28,0)/24/3600</f>
        <v>0.03350799074</v>
      </c>
      <c r="AD12" s="32"/>
      <c r="AE12" s="32" t="str">
        <f t="shared" si="1"/>
        <v>ME 9</v>
      </c>
      <c r="AF12" s="32"/>
      <c r="AG12" s="32"/>
      <c r="AH12" s="32"/>
      <c r="AI12" s="32"/>
      <c r="AJ12" s="32"/>
    </row>
    <row r="13" ht="14.25" customHeight="1">
      <c r="A13" s="17">
        <v>10.0</v>
      </c>
      <c r="B13" s="17">
        <f>MATCH(AE13,Summary!$BJ:$BJ,0)-1</f>
        <v>7</v>
      </c>
      <c r="C13" s="18" t="str">
        <f>VLOOKUP($B13,'Entry list'!$A:$K,2,0)</f>
        <v>Morton/Salonen</v>
      </c>
      <c r="D13" s="18">
        <f>VLOOKUP($B13,'Entry list'!$A:$K,'Entry list'!C$1,0)</f>
        <v>106</v>
      </c>
      <c r="E13" s="19">
        <f>VLOOKUP($B13,Summary!$A:$AC,4,0)/24/3600</f>
        <v>0.002465277778</v>
      </c>
      <c r="F13" s="20" t="str">
        <f>VLOOKUP($B13,Summary!$A:$AC,5,0)</f>
        <v/>
      </c>
      <c r="G13" s="19">
        <f>VLOOKUP($B13,Summary!$A:$AC,6,0)/24/3600</f>
        <v>0.001886574074</v>
      </c>
      <c r="H13" s="20" t="str">
        <f>VLOOKUP($B13,Summary!$A:$AC,7,0)</f>
        <v/>
      </c>
      <c r="I13" s="19">
        <f>VLOOKUP($B13,Summary!$A:$AC,8,0)/24/3600</f>
        <v>0.004247685185</v>
      </c>
      <c r="J13" s="20" t="str">
        <f>VLOOKUP($B13,Summary!$A:$AC,9,0)</f>
        <v/>
      </c>
      <c r="K13" s="19">
        <f>VLOOKUP($B13,Summary!$A:$AC,10,0)/24/3600</f>
        <v>0.002407407407</v>
      </c>
      <c r="L13" s="20" t="str">
        <f>VLOOKUP($B13,Summary!$A:$AC,11,0)</f>
        <v/>
      </c>
      <c r="M13" s="19">
        <f>VLOOKUP($B13,Summary!$A:$AC,12,0)/24/3600</f>
        <v>0.001805555556</v>
      </c>
      <c r="N13" s="20" t="str">
        <f>VLOOKUP($B13,Summary!$A:$AC,13,0)</f>
        <v/>
      </c>
      <c r="O13" s="19">
        <f>VLOOKUP($B13,Summary!$A:$AC,14,0)/24/3600</f>
        <v>0.004826388889</v>
      </c>
      <c r="P13" s="20" t="str">
        <f>VLOOKUP($B13,Summary!$A:$AC,15,0)</f>
        <v>D</v>
      </c>
      <c r="Q13" s="19">
        <f>VLOOKUP($B13,Summary!$A:$AC,16,0)/24/3600</f>
        <v>0.002847222222</v>
      </c>
      <c r="R13" s="20" t="str">
        <f>VLOOKUP($B13,Summary!$A:$AC,17,0)</f>
        <v>D</v>
      </c>
      <c r="S13" s="19">
        <f>VLOOKUP($B13,Summary!$A:$AC,18,0)/24/3600</f>
        <v>0.002453703704</v>
      </c>
      <c r="T13" s="20" t="str">
        <f>VLOOKUP($B13,Summary!$A:$AC,19,0)</f>
        <v/>
      </c>
      <c r="U13" s="19">
        <f>VLOOKUP($B13,Summary!$A:$AC,20,0)/24/3600</f>
        <v>0.004259259259</v>
      </c>
      <c r="V13" s="20" t="str">
        <f>VLOOKUP($B13,Summary!$A:$AC,21,0)</f>
        <v/>
      </c>
      <c r="W13" s="19">
        <f>VLOOKUP($B13,Summary!$A:$AC,22,0)/24/3600</f>
        <v>0</v>
      </c>
      <c r="X13" s="20" t="str">
        <f>VLOOKUP($B13,Summary!$A:$AC,23,0)</f>
        <v/>
      </c>
      <c r="Y13" s="19">
        <f>VLOOKUP($B13,Summary!$A:$AC,24,0)/24/3600</f>
        <v>0.002395833333</v>
      </c>
      <c r="Z13" s="20" t="str">
        <f>VLOOKUP($B13,Summary!$A:$AC,25,0)</f>
        <v/>
      </c>
      <c r="AA13" s="19">
        <f>VLOOKUP($B13,Summary!$A:$AC,26,0)/24/3600</f>
        <v>0.004074074074</v>
      </c>
      <c r="AB13" s="20" t="str">
        <f>VLOOKUP($B13,Summary!$A:$AC,27,0)</f>
        <v/>
      </c>
      <c r="AC13" s="33">
        <f>VLOOKUP($B13,Summary!$A:$AC,28,0)/24/3600</f>
        <v>0.03367003125</v>
      </c>
      <c r="AE13" s="23" t="str">
        <f t="shared" si="1"/>
        <v>ME 10</v>
      </c>
    </row>
    <row r="14" ht="14.25" customHeight="1">
      <c r="A14" s="27">
        <v>11.0</v>
      </c>
      <c r="B14" s="27">
        <f>MATCH(AE14,Summary!$BJ:$BJ,0)-1</f>
        <v>16</v>
      </c>
      <c r="C14" s="28" t="str">
        <f>VLOOKUP($B14,'Entry list'!$A:$K,2,0)</f>
        <v>Wilkinson/Aincham</v>
      </c>
      <c r="D14" s="28" t="str">
        <f>VLOOKUP($B14,'Entry list'!$A:$K,'Entry list'!C$1,0)</f>
        <v>Swift Sport</v>
      </c>
      <c r="E14" s="29">
        <f>VLOOKUP($B14,Summary!$A:$AC,4,0)/24/3600</f>
        <v>0.002824074074</v>
      </c>
      <c r="F14" s="30" t="str">
        <f>VLOOKUP($B14,Summary!$A:$AC,5,0)</f>
        <v>A</v>
      </c>
      <c r="G14" s="29">
        <f>VLOOKUP($B14,Summary!$A:$AC,6,0)/24/3600</f>
        <v>0.002025462963</v>
      </c>
      <c r="H14" s="30" t="str">
        <f>VLOOKUP($B14,Summary!$A:$AC,7,0)</f>
        <v/>
      </c>
      <c r="I14" s="29">
        <f>VLOOKUP($B14,Summary!$A:$AC,8,0)/24/3600</f>
        <v>0.004502314815</v>
      </c>
      <c r="J14" s="30" t="str">
        <f>VLOOKUP($B14,Summary!$A:$AC,9,0)</f>
        <v/>
      </c>
      <c r="K14" s="29">
        <f>VLOOKUP($B14,Summary!$A:$AC,10,0)/24/3600</f>
        <v>0.002430555556</v>
      </c>
      <c r="L14" s="30" t="str">
        <f>VLOOKUP($B14,Summary!$A:$AC,11,0)</f>
        <v/>
      </c>
      <c r="M14" s="29">
        <f>VLOOKUP($B14,Summary!$A:$AC,12,0)/24/3600</f>
        <v>0.001828703704</v>
      </c>
      <c r="N14" s="30" t="str">
        <f>VLOOKUP($B14,Summary!$A:$AC,13,0)</f>
        <v/>
      </c>
      <c r="O14" s="29">
        <f>VLOOKUP($B14,Summary!$A:$AC,14,0)/24/3600</f>
        <v>0.004224537037</v>
      </c>
      <c r="P14" s="30" t="str">
        <f>VLOOKUP($B14,Summary!$A:$AC,15,0)</f>
        <v/>
      </c>
      <c r="Q14" s="29">
        <f>VLOOKUP($B14,Summary!$A:$AC,16,0)/24/3600</f>
        <v>0.00224537037</v>
      </c>
      <c r="R14" s="30" t="str">
        <f>VLOOKUP($B14,Summary!$A:$AC,17,0)</f>
        <v/>
      </c>
      <c r="S14" s="29">
        <f>VLOOKUP($B14,Summary!$A:$AC,18,0)/24/3600</f>
        <v>0.002523148148</v>
      </c>
      <c r="T14" s="30" t="str">
        <f>VLOOKUP($B14,Summary!$A:$AC,19,0)</f>
        <v/>
      </c>
      <c r="U14" s="29">
        <f>VLOOKUP($B14,Summary!$A:$AC,20,0)/24/3600</f>
        <v>0.004560185185</v>
      </c>
      <c r="V14" s="30" t="str">
        <f>VLOOKUP($B14,Summary!$A:$AC,21,0)</f>
        <v/>
      </c>
      <c r="W14" s="29">
        <f>VLOOKUP($B14,Summary!$A:$AC,22,0)/24/3600</f>
        <v>0</v>
      </c>
      <c r="X14" s="30" t="str">
        <f>VLOOKUP($B14,Summary!$A:$AC,23,0)</f>
        <v/>
      </c>
      <c r="Y14" s="29">
        <f>VLOOKUP($B14,Summary!$A:$AC,24,0)/24/3600</f>
        <v>0.002523148148</v>
      </c>
      <c r="Z14" s="30" t="str">
        <f>VLOOKUP($B14,Summary!$A:$AC,25,0)</f>
        <v/>
      </c>
      <c r="AA14" s="29">
        <f>VLOOKUP($B14,Summary!$A:$AC,26,0)/24/3600</f>
        <v>0.004421296296</v>
      </c>
      <c r="AB14" s="30" t="str">
        <f>VLOOKUP($B14,Summary!$A:$AC,27,0)</f>
        <v>A</v>
      </c>
      <c r="AC14" s="31">
        <f>VLOOKUP($B14,Summary!$A:$AC,28,0)/24/3600</f>
        <v>0.0341102037</v>
      </c>
      <c r="AD14" s="32"/>
      <c r="AE14" s="32" t="str">
        <f t="shared" si="1"/>
        <v>ME 11</v>
      </c>
      <c r="AF14" s="32"/>
      <c r="AG14" s="32"/>
      <c r="AH14" s="32"/>
      <c r="AI14" s="32"/>
      <c r="AJ14" s="32"/>
    </row>
    <row r="15" ht="14.25" customHeight="1">
      <c r="A15" s="17">
        <v>12.0</v>
      </c>
      <c r="B15" s="17">
        <f>MATCH(AE15,Summary!$BJ:$BJ,0)-1</f>
        <v>26</v>
      </c>
      <c r="C15" s="18" t="str">
        <f>VLOOKUP($B15,'Entry list'!$A:$K,2,0)</f>
        <v>Garstang/Alexander</v>
      </c>
      <c r="D15" s="18" t="str">
        <f>VLOOKUP($B15,'Entry list'!$A:$K,'Entry list'!C$1,0)</f>
        <v>Fiesta ST</v>
      </c>
      <c r="E15" s="19">
        <f>VLOOKUP($B15,Summary!$A:$AC,4,0)/24/3600</f>
        <v>0.002581018519</v>
      </c>
      <c r="F15" s="20" t="str">
        <f>VLOOKUP($B15,Summary!$A:$AC,5,0)</f>
        <v/>
      </c>
      <c r="G15" s="19">
        <f>VLOOKUP($B15,Summary!$A:$AC,6,0)/24/3600</f>
        <v>0.002141203704</v>
      </c>
      <c r="H15" s="20" t="str">
        <f>VLOOKUP($B15,Summary!$A:$AC,7,0)</f>
        <v/>
      </c>
      <c r="I15" s="19">
        <f>VLOOKUP($B15,Summary!$A:$AC,8,0)/24/3600</f>
        <v>0.00474537037</v>
      </c>
      <c r="J15" s="20" t="str">
        <f>VLOOKUP($B15,Summary!$A:$AC,9,0)</f>
        <v>A</v>
      </c>
      <c r="K15" s="19">
        <f>VLOOKUP($B15,Summary!$A:$AC,10,0)/24/3600</f>
        <v>0.0025</v>
      </c>
      <c r="L15" s="20" t="str">
        <f>VLOOKUP($B15,Summary!$A:$AC,11,0)</f>
        <v/>
      </c>
      <c r="M15" s="19">
        <f>VLOOKUP($B15,Summary!$A:$AC,12,0)/24/3600</f>
        <v>0.001898148148</v>
      </c>
      <c r="N15" s="20" t="str">
        <f>VLOOKUP($B15,Summary!$A:$AC,13,0)</f>
        <v/>
      </c>
      <c r="O15" s="19">
        <f>VLOOKUP($B15,Summary!$A:$AC,14,0)/24/3600</f>
        <v>0.004513888889</v>
      </c>
      <c r="P15" s="20" t="str">
        <f>VLOOKUP($B15,Summary!$A:$AC,15,0)</f>
        <v/>
      </c>
      <c r="Q15" s="19">
        <f>VLOOKUP($B15,Summary!$A:$AC,16,0)/24/3600</f>
        <v>0.0021875</v>
      </c>
      <c r="R15" s="20" t="str">
        <f>VLOOKUP($B15,Summary!$A:$AC,17,0)</f>
        <v/>
      </c>
      <c r="S15" s="19">
        <f>VLOOKUP($B15,Summary!$A:$AC,18,0)/24/3600</f>
        <v>0.002465277778</v>
      </c>
      <c r="T15" s="20" t="str">
        <f>VLOOKUP($B15,Summary!$A:$AC,19,0)</f>
        <v/>
      </c>
      <c r="U15" s="19">
        <f>VLOOKUP($B15,Summary!$A:$AC,20,0)/24/3600</f>
        <v>0.00443287037</v>
      </c>
      <c r="V15" s="20" t="str">
        <f>VLOOKUP($B15,Summary!$A:$AC,21,0)</f>
        <v/>
      </c>
      <c r="W15" s="19">
        <f>VLOOKUP($B15,Summary!$A:$AC,22,0)/24/3600</f>
        <v>0</v>
      </c>
      <c r="X15" s="20" t="str">
        <f>VLOOKUP($B15,Summary!$A:$AC,23,0)</f>
        <v/>
      </c>
      <c r="Y15" s="19">
        <f>VLOOKUP($B15,Summary!$A:$AC,24,0)/24/3600</f>
        <v>0.002615740741</v>
      </c>
      <c r="Z15" s="20" t="str">
        <f>VLOOKUP($B15,Summary!$A:$AC,25,0)</f>
        <v/>
      </c>
      <c r="AA15" s="19">
        <f>VLOOKUP($B15,Summary!$A:$AC,26,0)/24/3600</f>
        <v>0.004305555556</v>
      </c>
      <c r="AB15" s="20" t="str">
        <f>VLOOKUP($B15,Summary!$A:$AC,27,0)</f>
        <v/>
      </c>
      <c r="AC15" s="33">
        <f>VLOOKUP($B15,Summary!$A:$AC,28,0)/24/3600</f>
        <v>0.03438776157</v>
      </c>
      <c r="AE15" s="23" t="str">
        <f t="shared" si="1"/>
        <v>ME 12</v>
      </c>
    </row>
    <row r="16" ht="14.25" customHeight="1">
      <c r="A16" s="27">
        <v>13.0</v>
      </c>
      <c r="B16" s="27">
        <f>MATCH(AE16,Summary!$BJ:$BJ,0)-1</f>
        <v>19</v>
      </c>
      <c r="C16" s="28" t="str">
        <f>VLOOKUP($B16,'Entry list'!$A:$K,2,0)</f>
        <v>Whittaker/Whittaker</v>
      </c>
      <c r="D16" s="28" t="str">
        <f>VLOOKUP($B16,'Entry list'!$A:$K,'Entry list'!C$1,0)</f>
        <v>Saxo</v>
      </c>
      <c r="E16" s="29">
        <f>VLOOKUP($B16,Summary!$A:$AC,4,0)/24/3600</f>
        <v>0.002777777778</v>
      </c>
      <c r="F16" s="30" t="str">
        <f>VLOOKUP($B16,Summary!$A:$AC,5,0)</f>
        <v/>
      </c>
      <c r="G16" s="29">
        <f>VLOOKUP($B16,Summary!$A:$AC,6,0)/24/3600</f>
        <v>0.002025462963</v>
      </c>
      <c r="H16" s="30" t="str">
        <f>VLOOKUP($B16,Summary!$A:$AC,7,0)</f>
        <v/>
      </c>
      <c r="I16" s="29">
        <f>VLOOKUP($B16,Summary!$A:$AC,8,0)/24/3600</f>
        <v>0.005185185185</v>
      </c>
      <c r="J16" s="30" t="str">
        <f>VLOOKUP($B16,Summary!$A:$AC,9,0)</f>
        <v/>
      </c>
      <c r="K16" s="29">
        <f>VLOOKUP($B16,Summary!$A:$AC,10,0)/24/3600</f>
        <v>0.002662037037</v>
      </c>
      <c r="L16" s="30" t="str">
        <f>VLOOKUP($B16,Summary!$A:$AC,11,0)</f>
        <v/>
      </c>
      <c r="M16" s="29">
        <f>VLOOKUP($B16,Summary!$A:$AC,12,0)/24/3600</f>
        <v>0.001898148148</v>
      </c>
      <c r="N16" s="30" t="str">
        <f>VLOOKUP($B16,Summary!$A:$AC,13,0)</f>
        <v/>
      </c>
      <c r="O16" s="29">
        <f>VLOOKUP($B16,Summary!$A:$AC,14,0)/24/3600</f>
        <v>0.004537037037</v>
      </c>
      <c r="P16" s="30" t="str">
        <f>VLOOKUP($B16,Summary!$A:$AC,15,0)</f>
        <v/>
      </c>
      <c r="Q16" s="29">
        <f>VLOOKUP($B16,Summary!$A:$AC,16,0)/24/3600</f>
        <v>0.002268518519</v>
      </c>
      <c r="R16" s="30" t="str">
        <f>VLOOKUP($B16,Summary!$A:$AC,17,0)</f>
        <v/>
      </c>
      <c r="S16" s="29">
        <f>VLOOKUP($B16,Summary!$A:$AC,18,0)/24/3600</f>
        <v>0.002476851852</v>
      </c>
      <c r="T16" s="30" t="str">
        <f>VLOOKUP($B16,Summary!$A:$AC,19,0)</f>
        <v/>
      </c>
      <c r="U16" s="29">
        <f>VLOOKUP($B16,Summary!$A:$AC,20,0)/24/3600</f>
        <v>0.004837962963</v>
      </c>
      <c r="V16" s="30" t="str">
        <f>VLOOKUP($B16,Summary!$A:$AC,21,0)</f>
        <v/>
      </c>
      <c r="W16" s="29">
        <f>VLOOKUP($B16,Summary!$A:$AC,22,0)/24/3600</f>
        <v>0</v>
      </c>
      <c r="X16" s="30" t="str">
        <f>VLOOKUP($B16,Summary!$A:$AC,23,0)</f>
        <v/>
      </c>
      <c r="Y16" s="29">
        <f>VLOOKUP($B16,Summary!$A:$AC,24,0)/24/3600</f>
        <v>0.002476851852</v>
      </c>
      <c r="Z16" s="30" t="str">
        <f>VLOOKUP($B16,Summary!$A:$AC,25,0)</f>
        <v/>
      </c>
      <c r="AA16" s="29">
        <f>VLOOKUP($B16,Summary!$A:$AC,26,0)/24/3600</f>
        <v>0.004571759259</v>
      </c>
      <c r="AB16" s="30" t="str">
        <f>VLOOKUP($B16,Summary!$A:$AC,27,0)</f>
        <v/>
      </c>
      <c r="AC16" s="31">
        <f>VLOOKUP($B16,Summary!$A:$AC,28,0)/24/3600</f>
        <v>0.03571865625</v>
      </c>
      <c r="AD16" s="32"/>
      <c r="AE16" s="32" t="str">
        <f t="shared" si="1"/>
        <v>ME 13</v>
      </c>
      <c r="AF16" s="32"/>
      <c r="AG16" s="32"/>
      <c r="AH16" s="32"/>
      <c r="AI16" s="32"/>
      <c r="AJ16" s="32"/>
    </row>
    <row r="17" ht="14.25" customHeight="1">
      <c r="A17" s="17">
        <v>14.0</v>
      </c>
      <c r="B17" s="17">
        <f>MATCH(AE17,Summary!$BJ:$BJ,0)-1</f>
        <v>17</v>
      </c>
      <c r="C17" s="18" t="str">
        <f>VLOOKUP($B17,'Entry list'!$A:$K,2,0)</f>
        <v>Eade/Murphy</v>
      </c>
      <c r="D17" s="18" t="str">
        <f>VLOOKUP($B17,'Entry list'!$A:$K,'Entry list'!C$1,0)</f>
        <v>BMW compact</v>
      </c>
      <c r="E17" s="19">
        <f>VLOOKUP($B17,Summary!$A:$AC,4,0)/24/3600</f>
        <v>0.002453703704</v>
      </c>
      <c r="F17" s="20" t="str">
        <f>VLOOKUP($B17,Summary!$A:$AC,5,0)</f>
        <v/>
      </c>
      <c r="G17" s="19">
        <f>VLOOKUP($B17,Summary!$A:$AC,6,0)/24/3600</f>
        <v>0.001956018519</v>
      </c>
      <c r="H17" s="20" t="str">
        <f>VLOOKUP($B17,Summary!$A:$AC,7,0)</f>
        <v/>
      </c>
      <c r="I17" s="19">
        <f>VLOOKUP($B17,Summary!$A:$AC,8,0)/24/3600</f>
        <v>0.004618055556</v>
      </c>
      <c r="J17" s="20" t="str">
        <f>VLOOKUP($B17,Summary!$A:$AC,9,0)</f>
        <v>A</v>
      </c>
      <c r="K17" s="19">
        <f>VLOOKUP($B17,Summary!$A:$AC,10,0)/24/3600</f>
        <v>0.002476851852</v>
      </c>
      <c r="L17" s="20" t="str">
        <f>VLOOKUP($B17,Summary!$A:$AC,11,0)</f>
        <v>A</v>
      </c>
      <c r="M17" s="19">
        <f>VLOOKUP($B17,Summary!$A:$AC,12,0)/24/3600</f>
        <v>0.002106481481</v>
      </c>
      <c r="N17" s="20" t="str">
        <f>VLOOKUP($B17,Summary!$A:$AC,13,0)</f>
        <v>B</v>
      </c>
      <c r="O17" s="19">
        <f>VLOOKUP($B17,Summary!$A:$AC,14,0)/24/3600</f>
        <v>0.004988425926</v>
      </c>
      <c r="P17" s="20" t="str">
        <f>VLOOKUP($B17,Summary!$A:$AC,15,0)</f>
        <v/>
      </c>
      <c r="Q17" s="19">
        <f>VLOOKUP($B17,Summary!$A:$AC,16,0)/24/3600</f>
        <v>0.002083333333</v>
      </c>
      <c r="R17" s="20" t="str">
        <f>VLOOKUP($B17,Summary!$A:$AC,17,0)</f>
        <v/>
      </c>
      <c r="S17" s="19">
        <f>VLOOKUP($B17,Summary!$A:$AC,18,0)/24/3600</f>
        <v>0.002280092593</v>
      </c>
      <c r="T17" s="20" t="str">
        <f>VLOOKUP($B17,Summary!$A:$AC,19,0)</f>
        <v/>
      </c>
      <c r="U17" s="19">
        <f>VLOOKUP($B17,Summary!$A:$AC,20,0)/24/3600</f>
        <v>0.006944444444</v>
      </c>
      <c r="V17" s="20" t="str">
        <f>VLOOKUP($B17,Summary!$A:$AC,21,0)</f>
        <v>E</v>
      </c>
      <c r="W17" s="19">
        <f>VLOOKUP($B17,Summary!$A:$AC,22,0)/24/3600</f>
        <v>0</v>
      </c>
      <c r="X17" s="20" t="str">
        <f>VLOOKUP($B17,Summary!$A:$AC,23,0)</f>
        <v/>
      </c>
      <c r="Y17" s="19">
        <f>VLOOKUP($B17,Summary!$A:$AC,24,0)/24/3600</f>
        <v>0.002268518519</v>
      </c>
      <c r="Z17" s="20" t="str">
        <f>VLOOKUP($B17,Summary!$A:$AC,25,0)</f>
        <v/>
      </c>
      <c r="AA17" s="19">
        <f>VLOOKUP($B17,Summary!$A:$AC,26,0)/24/3600</f>
        <v>0.003993055556</v>
      </c>
      <c r="AB17" s="20" t="str">
        <f>VLOOKUP($B17,Summary!$A:$AC,27,0)</f>
        <v/>
      </c>
      <c r="AC17" s="33">
        <f>VLOOKUP($B17,Summary!$A:$AC,28,0)/24/3600</f>
        <v>0.03617015856</v>
      </c>
      <c r="AE17" s="23" t="str">
        <f t="shared" si="1"/>
        <v>ME 14</v>
      </c>
    </row>
    <row r="18" ht="14.25" customHeight="1">
      <c r="A18" s="27">
        <v>15.0</v>
      </c>
      <c r="B18" s="27">
        <f>MATCH(AE18,Summary!$BJ:$BJ,0)-1</f>
        <v>21</v>
      </c>
      <c r="C18" s="28" t="str">
        <f>VLOOKUP($B18,'Entry list'!$A:$K,2,0)</f>
        <v>Johnson/Butler</v>
      </c>
      <c r="D18" s="28" t="str">
        <f>VLOOKUP($B18,'Entry list'!$A:$K,'Entry list'!C$1,0)</f>
        <v>Corolla</v>
      </c>
      <c r="E18" s="29">
        <f>VLOOKUP($B18,Summary!$A:$AC,4,0)/24/3600</f>
        <v>0.003263888889</v>
      </c>
      <c r="F18" s="30" t="str">
        <f>VLOOKUP($B18,Summary!$A:$AC,5,0)</f>
        <v>AA</v>
      </c>
      <c r="G18" s="29">
        <f>VLOOKUP($B18,Summary!$A:$AC,6,0)/24/3600</f>
        <v>0.002164351852</v>
      </c>
      <c r="H18" s="30" t="str">
        <f>VLOOKUP($B18,Summary!$A:$AC,7,0)</f>
        <v/>
      </c>
      <c r="I18" s="29">
        <f>VLOOKUP($B18,Summary!$A:$AC,8,0)/24/3600</f>
        <v>0.005104166667</v>
      </c>
      <c r="J18" s="30" t="str">
        <f>VLOOKUP($B18,Summary!$A:$AC,9,0)</f>
        <v/>
      </c>
      <c r="K18" s="29">
        <f>VLOOKUP($B18,Summary!$A:$AC,10,0)/24/3600</f>
        <v>0.0028125</v>
      </c>
      <c r="L18" s="30" t="str">
        <f>VLOOKUP($B18,Summary!$A:$AC,11,0)</f>
        <v/>
      </c>
      <c r="M18" s="29">
        <f>VLOOKUP($B18,Summary!$A:$AC,12,0)/24/3600</f>
        <v>0.001979166667</v>
      </c>
      <c r="N18" s="30" t="str">
        <f>VLOOKUP($B18,Summary!$A:$AC,13,0)</f>
        <v/>
      </c>
      <c r="O18" s="29">
        <f>VLOOKUP($B18,Summary!$A:$AC,14,0)/24/3600</f>
        <v>0.004641203704</v>
      </c>
      <c r="P18" s="30" t="str">
        <f>VLOOKUP($B18,Summary!$A:$AC,15,0)</f>
        <v/>
      </c>
      <c r="Q18" s="29">
        <f>VLOOKUP($B18,Summary!$A:$AC,16,0)/24/3600</f>
        <v>0.002384259259</v>
      </c>
      <c r="R18" s="30" t="str">
        <f>VLOOKUP($B18,Summary!$A:$AC,17,0)</f>
        <v/>
      </c>
      <c r="S18" s="29">
        <f>VLOOKUP($B18,Summary!$A:$AC,18,0)/24/3600</f>
        <v>0.002650462963</v>
      </c>
      <c r="T18" s="30" t="str">
        <f>VLOOKUP($B18,Summary!$A:$AC,19,0)</f>
        <v/>
      </c>
      <c r="U18" s="29">
        <f>VLOOKUP($B18,Summary!$A:$AC,20,0)/24/3600</f>
        <v>0.004930555556</v>
      </c>
      <c r="V18" s="30" t="str">
        <f>VLOOKUP($B18,Summary!$A:$AC,21,0)</f>
        <v/>
      </c>
      <c r="W18" s="29">
        <f>VLOOKUP($B18,Summary!$A:$AC,22,0)/24/3600</f>
        <v>0</v>
      </c>
      <c r="X18" s="30" t="str">
        <f>VLOOKUP($B18,Summary!$A:$AC,23,0)</f>
        <v/>
      </c>
      <c r="Y18" s="29">
        <f>VLOOKUP($B18,Summary!$A:$AC,24,0)/24/3600</f>
        <v>0.002662037037</v>
      </c>
      <c r="Z18" s="30" t="str">
        <f>VLOOKUP($B18,Summary!$A:$AC,25,0)</f>
        <v/>
      </c>
      <c r="AA18" s="29">
        <f>VLOOKUP($B18,Summary!$A:$AC,26,0)/24/3600</f>
        <v>0.004722222222</v>
      </c>
      <c r="AB18" s="30" t="str">
        <f>VLOOKUP($B18,Summary!$A:$AC,27,0)</f>
        <v/>
      </c>
      <c r="AC18" s="31">
        <f>VLOOKUP($B18,Summary!$A:$AC,28,0)/24/3600</f>
        <v>0.03731622801</v>
      </c>
      <c r="AD18" s="32"/>
      <c r="AE18" s="32" t="str">
        <f t="shared" si="1"/>
        <v>ME 15</v>
      </c>
      <c r="AF18" s="32"/>
      <c r="AG18" s="32"/>
      <c r="AH18" s="32"/>
      <c r="AI18" s="32"/>
      <c r="AJ18" s="32"/>
    </row>
    <row r="19" ht="14.25" customHeight="1">
      <c r="A19" s="17">
        <v>16.0</v>
      </c>
      <c r="B19" s="17">
        <f>MATCH(AE19,Summary!$BJ:$BJ,0)-1</f>
        <v>14</v>
      </c>
      <c r="C19" s="18" t="str">
        <f>VLOOKUP($B19,'Entry list'!$A:$K,2,0)</f>
        <v>Sedgwick/Ralph</v>
      </c>
      <c r="D19" s="18">
        <f>VLOOKUP($B19,'Entry list'!$A:$K,'Entry list'!C$1,0)</f>
        <v>106</v>
      </c>
      <c r="E19" s="19">
        <f>VLOOKUP($B19,Summary!$A:$AC,4,0)/24/3600</f>
        <v>0.002743055556</v>
      </c>
      <c r="F19" s="20" t="str">
        <f>VLOOKUP($B19,Summary!$A:$AC,5,0)</f>
        <v/>
      </c>
      <c r="G19" s="19">
        <f>VLOOKUP($B19,Summary!$A:$AC,6,0)/24/3600</f>
        <v>0.002233796296</v>
      </c>
      <c r="H19" s="20" t="str">
        <f>VLOOKUP($B19,Summary!$A:$AC,7,0)</f>
        <v/>
      </c>
      <c r="I19" s="19">
        <f>VLOOKUP($B19,Summary!$A:$AC,8,0)/24/3600</f>
        <v>0.006944444444</v>
      </c>
      <c r="J19" s="20" t="str">
        <f>VLOOKUP($B19,Summary!$A:$AC,9,0)</f>
        <v>E</v>
      </c>
      <c r="K19" s="19">
        <f>VLOOKUP($B19,Summary!$A:$AC,10,0)/24/3600</f>
        <v>0.002488425926</v>
      </c>
      <c r="L19" s="20" t="str">
        <f>VLOOKUP($B19,Summary!$A:$AC,11,0)</f>
        <v/>
      </c>
      <c r="M19" s="19">
        <f>VLOOKUP($B19,Summary!$A:$AC,12,0)/24/3600</f>
        <v>0.001944444444</v>
      </c>
      <c r="N19" s="20" t="str">
        <f>VLOOKUP($B19,Summary!$A:$AC,13,0)</f>
        <v/>
      </c>
      <c r="O19" s="19">
        <f>VLOOKUP($B19,Summary!$A:$AC,14,0)/24/3600</f>
        <v>0.004513888889</v>
      </c>
      <c r="P19" s="20" t="str">
        <f>VLOOKUP($B19,Summary!$A:$AC,15,0)</f>
        <v/>
      </c>
      <c r="Q19" s="19">
        <f>VLOOKUP($B19,Summary!$A:$AC,16,0)/24/3600</f>
        <v>0.002916666667</v>
      </c>
      <c r="R19" s="20" t="str">
        <f>VLOOKUP($B19,Summary!$A:$AC,17,0)</f>
        <v>D</v>
      </c>
      <c r="S19" s="19">
        <f>VLOOKUP($B19,Summary!$A:$AC,18,0)/24/3600</f>
        <v>0.002569444444</v>
      </c>
      <c r="T19" s="20" t="str">
        <f>VLOOKUP($B19,Summary!$A:$AC,19,0)</f>
        <v/>
      </c>
      <c r="U19" s="19">
        <f>VLOOKUP($B19,Summary!$A:$AC,20,0)/24/3600</f>
        <v>0.004490740741</v>
      </c>
      <c r="V19" s="20" t="str">
        <f>VLOOKUP($B19,Summary!$A:$AC,21,0)</f>
        <v/>
      </c>
      <c r="W19" s="19">
        <f>VLOOKUP($B19,Summary!$A:$AC,22,0)/24/3600</f>
        <v>0</v>
      </c>
      <c r="X19" s="20" t="str">
        <f>VLOOKUP($B19,Summary!$A:$AC,23,0)</f>
        <v/>
      </c>
      <c r="Y19" s="19">
        <f>VLOOKUP($B19,Summary!$A:$AC,24,0)/24/3600</f>
        <v>0.00255787037</v>
      </c>
      <c r="Z19" s="20" t="str">
        <f>VLOOKUP($B19,Summary!$A:$AC,25,0)</f>
        <v/>
      </c>
      <c r="AA19" s="19">
        <f>VLOOKUP($B19,Summary!$A:$AC,26,0)/24/3600</f>
        <v>0.004178240741</v>
      </c>
      <c r="AB19" s="20" t="str">
        <f>VLOOKUP($B19,Summary!$A:$AC,27,0)</f>
        <v/>
      </c>
      <c r="AC19" s="33">
        <f>VLOOKUP($B19,Summary!$A:$AC,28,0)/24/3600</f>
        <v>0.03758219213</v>
      </c>
      <c r="AE19" s="23" t="str">
        <f t="shared" si="1"/>
        <v>ME 16</v>
      </c>
    </row>
    <row r="20" ht="14.25" customHeight="1">
      <c r="A20" s="27">
        <v>17.0</v>
      </c>
      <c r="B20" s="27">
        <f>MATCH(AE20,Summary!$BJ:$BJ,0)-1</f>
        <v>24</v>
      </c>
      <c r="C20" s="28" t="str">
        <f>VLOOKUP($B20,'Entry list'!$A:$K,2,0)</f>
        <v>Stephenson/Taylor</v>
      </c>
      <c r="D20" s="28" t="str">
        <f>VLOOKUP($B20,'Entry list'!$A:$K,'Entry list'!C$1,0)</f>
        <v>Fiesta ST</v>
      </c>
      <c r="E20" s="29">
        <f>VLOOKUP($B20,Summary!$A:$AC,4,0)/24/3600</f>
        <v>0.002835648148</v>
      </c>
      <c r="F20" s="30" t="str">
        <f>VLOOKUP($B20,Summary!$A:$AC,5,0)</f>
        <v>A</v>
      </c>
      <c r="G20" s="29">
        <f>VLOOKUP($B20,Summary!$A:$AC,6,0)/24/3600</f>
        <v>0.002175925926</v>
      </c>
      <c r="H20" s="30" t="str">
        <f>VLOOKUP($B20,Summary!$A:$AC,7,0)</f>
        <v/>
      </c>
      <c r="I20" s="29">
        <f>VLOOKUP($B20,Summary!$A:$AC,8,0)/24/3600</f>
        <v>0.006944444444</v>
      </c>
      <c r="J20" s="30" t="str">
        <f>VLOOKUP($B20,Summary!$A:$AC,9,0)</f>
        <v>AE</v>
      </c>
      <c r="K20" s="29">
        <f>VLOOKUP($B20,Summary!$A:$AC,10,0)/24/3600</f>
        <v>0.002604166667</v>
      </c>
      <c r="L20" s="30" t="str">
        <f>VLOOKUP($B20,Summary!$A:$AC,11,0)</f>
        <v/>
      </c>
      <c r="M20" s="29">
        <f>VLOOKUP($B20,Summary!$A:$AC,12,0)/24/3600</f>
        <v>0.001990740741</v>
      </c>
      <c r="N20" s="30" t="str">
        <f>VLOOKUP($B20,Summary!$A:$AC,13,0)</f>
        <v>A</v>
      </c>
      <c r="O20" s="29">
        <f>VLOOKUP($B20,Summary!$A:$AC,14,0)/24/3600</f>
        <v>0.004421296296</v>
      </c>
      <c r="P20" s="30" t="str">
        <f>VLOOKUP($B20,Summary!$A:$AC,15,0)</f>
        <v/>
      </c>
      <c r="Q20" s="29">
        <f>VLOOKUP($B20,Summary!$A:$AC,16,0)/24/3600</f>
        <v>0.002256944444</v>
      </c>
      <c r="R20" s="30" t="str">
        <f>VLOOKUP($B20,Summary!$A:$AC,17,0)</f>
        <v/>
      </c>
      <c r="S20" s="29">
        <f>VLOOKUP($B20,Summary!$A:$AC,18,0)/24/3600</f>
        <v>0.002592592593</v>
      </c>
      <c r="T20" s="30" t="str">
        <f>VLOOKUP($B20,Summary!$A:$AC,19,0)</f>
        <v/>
      </c>
      <c r="U20" s="29">
        <f>VLOOKUP($B20,Summary!$A:$AC,20,0)/24/3600</f>
        <v>0.004780092593</v>
      </c>
      <c r="V20" s="30" t="str">
        <f>VLOOKUP($B20,Summary!$A:$AC,21,0)</f>
        <v/>
      </c>
      <c r="W20" s="29">
        <f>VLOOKUP($B20,Summary!$A:$AC,22,0)/24/3600</f>
        <v>0</v>
      </c>
      <c r="X20" s="30" t="str">
        <f>VLOOKUP($B20,Summary!$A:$AC,23,0)</f>
        <v/>
      </c>
      <c r="Y20" s="29">
        <f>VLOOKUP($B20,Summary!$A:$AC,24,0)/24/3600</f>
        <v>0.002743055556</v>
      </c>
      <c r="Z20" s="30" t="str">
        <f>VLOOKUP($B20,Summary!$A:$AC,25,0)</f>
        <v>A</v>
      </c>
      <c r="AA20" s="29">
        <f>VLOOKUP($B20,Summary!$A:$AC,26,0)/24/3600</f>
        <v>0.004571759259</v>
      </c>
      <c r="AB20" s="30" t="str">
        <f>VLOOKUP($B20,Summary!$A:$AC,27,0)</f>
        <v/>
      </c>
      <c r="AC20" s="31">
        <f>VLOOKUP($B20,Summary!$A:$AC,28,0)/24/3600</f>
        <v>0.03791808333</v>
      </c>
      <c r="AD20" s="32"/>
      <c r="AE20" s="32" t="str">
        <f t="shared" si="1"/>
        <v>ME 17</v>
      </c>
      <c r="AF20" s="32"/>
      <c r="AG20" s="32"/>
      <c r="AH20" s="32"/>
      <c r="AI20" s="32"/>
      <c r="AJ20" s="32"/>
    </row>
    <row r="21" ht="14.25" customHeight="1">
      <c r="A21" s="17">
        <v>18.0</v>
      </c>
      <c r="B21" s="17">
        <f>MATCH(AE21,Summary!$BJ:$BJ,0)-1</f>
        <v>13</v>
      </c>
      <c r="C21" s="18" t="str">
        <f>VLOOKUP($B21,'Entry list'!$A:$K,2,0)</f>
        <v>Rowe/Lund</v>
      </c>
      <c r="D21" s="18" t="str">
        <f>VLOOKUP($B21,'Entry list'!$A:$K,'Entry list'!C$1,0)</f>
        <v>205Gti</v>
      </c>
      <c r="E21" s="19">
        <f>VLOOKUP($B21,Summary!$A:$AC,4,0)/24/3600</f>
        <v>0.00275462963</v>
      </c>
      <c r="F21" s="20" t="str">
        <f>VLOOKUP($B21,Summary!$A:$AC,5,0)</f>
        <v/>
      </c>
      <c r="G21" s="19">
        <f>VLOOKUP($B21,Summary!$A:$AC,6,0)/24/3600</f>
        <v>0.002083333333</v>
      </c>
      <c r="H21" s="20" t="str">
        <f>VLOOKUP($B21,Summary!$A:$AC,7,0)</f>
        <v/>
      </c>
      <c r="I21" s="19">
        <f>VLOOKUP($B21,Summary!$A:$AC,8,0)/24/3600</f>
        <v>0.004537037037</v>
      </c>
      <c r="J21" s="20" t="str">
        <f>VLOOKUP($B21,Summary!$A:$AC,9,0)</f>
        <v/>
      </c>
      <c r="K21" s="19">
        <f>VLOOKUP($B21,Summary!$A:$AC,10,0)/24/3600</f>
        <v>0.002546296296</v>
      </c>
      <c r="L21" s="20" t="str">
        <f>VLOOKUP($B21,Summary!$A:$AC,11,0)</f>
        <v/>
      </c>
      <c r="M21" s="19">
        <f>VLOOKUP($B21,Summary!$A:$AC,12,0)/24/3600</f>
        <v>0.001840277778</v>
      </c>
      <c r="N21" s="20" t="str">
        <f>VLOOKUP($B21,Summary!$A:$AC,13,0)</f>
        <v/>
      </c>
      <c r="O21" s="19">
        <f>VLOOKUP($B21,Summary!$A:$AC,14,0)/24/3600</f>
        <v>0.004375</v>
      </c>
      <c r="P21" s="20" t="str">
        <f>VLOOKUP($B21,Summary!$A:$AC,15,0)</f>
        <v/>
      </c>
      <c r="Q21" s="19">
        <f>VLOOKUP($B21,Summary!$A:$AC,16,0)/24/3600</f>
        <v>0.008333333333</v>
      </c>
      <c r="R21" s="20" t="str">
        <f>VLOOKUP($B21,Summary!$A:$AC,17,0)</f>
        <v>F</v>
      </c>
      <c r="S21" s="19">
        <f>VLOOKUP($B21,Summary!$A:$AC,18,0)/24/3600</f>
        <v>0.008333333333</v>
      </c>
      <c r="T21" s="20" t="str">
        <f>VLOOKUP($B21,Summary!$A:$AC,19,0)</f>
        <v>F</v>
      </c>
      <c r="U21" s="19">
        <f>VLOOKUP($B21,Summary!$A:$AC,20,0)/24/3600</f>
        <v>0.01388888889</v>
      </c>
      <c r="V21" s="20" t="str">
        <f>VLOOKUP($B21,Summary!$A:$AC,21,0)</f>
        <v>F</v>
      </c>
      <c r="W21" s="19">
        <f>VLOOKUP($B21,Summary!$A:$AC,22,0)/24/3600</f>
        <v>0</v>
      </c>
      <c r="X21" s="20" t="str">
        <f>VLOOKUP($B21,Summary!$A:$AC,23,0)</f>
        <v>F</v>
      </c>
      <c r="Y21" s="19">
        <f>VLOOKUP($B21,Summary!$A:$AC,24,0)/24/3600</f>
        <v>0.008333333333</v>
      </c>
      <c r="Z21" s="20" t="str">
        <f>VLOOKUP($B21,Summary!$A:$AC,25,0)</f>
        <v>F</v>
      </c>
      <c r="AA21" s="19">
        <f>VLOOKUP($B21,Summary!$A:$AC,26,0)/24/3600</f>
        <v>0.01388888889</v>
      </c>
      <c r="AB21" s="20" t="str">
        <f>VLOOKUP($B21,Summary!$A:$AC,27,0)</f>
        <v>F</v>
      </c>
      <c r="AC21" s="33">
        <f>VLOOKUP($B21,Summary!$A:$AC,28,0)/24/3600</f>
        <v>0.07091540856</v>
      </c>
      <c r="AE21" s="23" t="str">
        <f t="shared" si="1"/>
        <v>ME 18</v>
      </c>
    </row>
    <row r="22" ht="14.25" customHeight="1">
      <c r="A22" s="27">
        <v>19.0</v>
      </c>
      <c r="B22" s="27">
        <f>MATCH(AE22,Summary!$BJ:$BJ,0)-1</f>
        <v>2</v>
      </c>
      <c r="C22" s="28" t="str">
        <f>VLOOKUP($B22,'Entry list'!$A:$K,2,0)</f>
        <v>Retchless/Wainwright</v>
      </c>
      <c r="D22" s="28" t="str">
        <f>VLOOKUP($B22,'Entry list'!$A:$K,'Entry list'!C$1,0)</f>
        <v>Escort RS2000</v>
      </c>
      <c r="E22" s="29">
        <f>VLOOKUP($B22,Summary!$A:$AC,4,0)/24/3600</f>
        <v>0.002256944444</v>
      </c>
      <c r="F22" s="30" t="str">
        <f>VLOOKUP($B22,Summary!$A:$AC,5,0)</f>
        <v/>
      </c>
      <c r="G22" s="29">
        <f>VLOOKUP($B22,Summary!$A:$AC,6,0)/24/3600</f>
        <v>0.001782407407</v>
      </c>
      <c r="H22" s="30" t="str">
        <f>VLOOKUP($B22,Summary!$A:$AC,7,0)</f>
        <v/>
      </c>
      <c r="I22" s="29">
        <f>VLOOKUP($B22,Summary!$A:$AC,8,0)/24/3600</f>
        <v>0.00400462963</v>
      </c>
      <c r="J22" s="30" t="str">
        <f>VLOOKUP($B22,Summary!$A:$AC,9,0)</f>
        <v/>
      </c>
      <c r="K22" s="29">
        <f>VLOOKUP($B22,Summary!$A:$AC,10,0)/24/3600</f>
        <v>0.009027777778</v>
      </c>
      <c r="L22" s="30" t="str">
        <f>VLOOKUP($B22,Summary!$A:$AC,11,0)</f>
        <v>F</v>
      </c>
      <c r="M22" s="29">
        <f>VLOOKUP($B22,Summary!$A:$AC,12,0)/24/3600</f>
        <v>0.006944444444</v>
      </c>
      <c r="N22" s="30" t="str">
        <f>VLOOKUP($B22,Summary!$A:$AC,13,0)</f>
        <v>F</v>
      </c>
      <c r="O22" s="29">
        <f>VLOOKUP($B22,Summary!$A:$AC,14,0)/24/3600</f>
        <v>0.01388888889</v>
      </c>
      <c r="P22" s="30" t="str">
        <f>VLOOKUP($B22,Summary!$A:$AC,15,0)</f>
        <v>F</v>
      </c>
      <c r="Q22" s="29">
        <f>VLOOKUP($B22,Summary!$A:$AC,16,0)/24/3600</f>
        <v>0.008333333333</v>
      </c>
      <c r="R22" s="30" t="str">
        <f>VLOOKUP($B22,Summary!$A:$AC,17,0)</f>
        <v>F</v>
      </c>
      <c r="S22" s="29">
        <f>VLOOKUP($B22,Summary!$A:$AC,18,0)/24/3600</f>
        <v>0.008333333333</v>
      </c>
      <c r="T22" s="30" t="str">
        <f>VLOOKUP($B22,Summary!$A:$AC,19,0)</f>
        <v>F</v>
      </c>
      <c r="U22" s="29">
        <f>VLOOKUP($B22,Summary!$A:$AC,20,0)/24/3600</f>
        <v>0.01388888889</v>
      </c>
      <c r="V22" s="30" t="str">
        <f>VLOOKUP($B22,Summary!$A:$AC,21,0)</f>
        <v>F</v>
      </c>
      <c r="W22" s="29">
        <f>VLOOKUP($B22,Summary!$A:$AC,22,0)/24/3600</f>
        <v>0</v>
      </c>
      <c r="X22" s="30" t="str">
        <f>VLOOKUP($B22,Summary!$A:$AC,23,0)</f>
        <v/>
      </c>
      <c r="Y22" s="29">
        <f>VLOOKUP($B22,Summary!$A:$AC,24,0)/24/3600</f>
        <v>0.008333333333</v>
      </c>
      <c r="Z22" s="30" t="str">
        <f>VLOOKUP($B22,Summary!$A:$AC,25,0)</f>
        <v>F</v>
      </c>
      <c r="AA22" s="29">
        <f>VLOOKUP($B22,Summary!$A:$AC,26,0)/24/3600</f>
        <v>0.01388888889</v>
      </c>
      <c r="AB22" s="30" t="str">
        <f>VLOOKUP($B22,Summary!$A:$AC,27,0)</f>
        <v>F</v>
      </c>
      <c r="AC22" s="31">
        <f>VLOOKUP($B22,Summary!$A:$AC,28,0)/24/3600</f>
        <v>0.09068391435</v>
      </c>
      <c r="AD22" s="32"/>
      <c r="AE22" s="32" t="str">
        <f t="shared" si="1"/>
        <v>ME 19</v>
      </c>
      <c r="AF22" s="32"/>
      <c r="AG22" s="32"/>
      <c r="AH22" s="32"/>
      <c r="AI22" s="32"/>
      <c r="AJ22" s="32"/>
    </row>
    <row r="23" ht="14.25" customHeight="1">
      <c r="A23" s="17">
        <v>20.0</v>
      </c>
      <c r="B23" s="17">
        <f>MATCH(AE23,Summary!$BJ:$BJ,0)-1</f>
        <v>18</v>
      </c>
      <c r="C23" s="18" t="str">
        <f>VLOOKUP($B23,'Entry list'!$A:$K,2,0)</f>
        <v>Charlton/MacWhirter</v>
      </c>
      <c r="D23" s="18" t="str">
        <f>VLOOKUP($B23,'Entry list'!$A:$K,'Entry list'!C$1,0)</f>
        <v>Mx5</v>
      </c>
      <c r="E23" s="19">
        <f>VLOOKUP($B23,Summary!$A:$AC,4,0)/24/3600</f>
        <v>0.002395833333</v>
      </c>
      <c r="F23" s="20" t="str">
        <f>VLOOKUP($B23,Summary!$A:$AC,5,0)</f>
        <v/>
      </c>
      <c r="G23" s="19">
        <f>VLOOKUP($B23,Summary!$A:$AC,6,0)/24/3600</f>
        <v>0.001851851852</v>
      </c>
      <c r="H23" s="20" t="str">
        <f>VLOOKUP($B23,Summary!$A:$AC,7,0)</f>
        <v/>
      </c>
      <c r="I23" s="19">
        <f>VLOOKUP($B23,Summary!$A:$AC,8,0)/24/3600</f>
        <v>0.004421296296</v>
      </c>
      <c r="J23" s="20" t="str">
        <f>VLOOKUP($B23,Summary!$A:$AC,9,0)</f>
        <v/>
      </c>
      <c r="K23" s="19">
        <f>VLOOKUP($B23,Summary!$A:$AC,10,0)/24/3600</f>
        <v>0.009027777778</v>
      </c>
      <c r="L23" s="20" t="str">
        <f>VLOOKUP($B23,Summary!$A:$AC,11,0)</f>
        <v>F</v>
      </c>
      <c r="M23" s="19">
        <f>VLOOKUP($B23,Summary!$A:$AC,12,0)/24/3600</f>
        <v>0.006944444444</v>
      </c>
      <c r="N23" s="20" t="str">
        <f>VLOOKUP($B23,Summary!$A:$AC,13,0)</f>
        <v>F</v>
      </c>
      <c r="O23" s="19">
        <f>VLOOKUP($B23,Summary!$A:$AC,14,0)/24/3600</f>
        <v>0.01388888889</v>
      </c>
      <c r="P23" s="20" t="str">
        <f>VLOOKUP($B23,Summary!$A:$AC,15,0)</f>
        <v>F</v>
      </c>
      <c r="Q23" s="19">
        <f>VLOOKUP($B23,Summary!$A:$AC,16,0)/24/3600</f>
        <v>0.008333333333</v>
      </c>
      <c r="R23" s="20" t="str">
        <f>VLOOKUP($B23,Summary!$A:$AC,17,0)</f>
        <v>F</v>
      </c>
      <c r="S23" s="19">
        <f>VLOOKUP($B23,Summary!$A:$AC,18,0)/24/3600</f>
        <v>0.008333333333</v>
      </c>
      <c r="T23" s="20" t="str">
        <f>VLOOKUP($B23,Summary!$A:$AC,19,0)</f>
        <v>F</v>
      </c>
      <c r="U23" s="19">
        <f>VLOOKUP($B23,Summary!$A:$AC,20,0)/24/3600</f>
        <v>0.01388888889</v>
      </c>
      <c r="V23" s="20" t="str">
        <f>VLOOKUP($B23,Summary!$A:$AC,21,0)</f>
        <v>F</v>
      </c>
      <c r="W23" s="19">
        <f>VLOOKUP($B23,Summary!$A:$AC,22,0)/24/3600</f>
        <v>0</v>
      </c>
      <c r="X23" s="20" t="str">
        <f>VLOOKUP($B23,Summary!$A:$AC,23,0)</f>
        <v/>
      </c>
      <c r="Y23" s="19">
        <f>VLOOKUP($B23,Summary!$A:$AC,24,0)/24/3600</f>
        <v>0.008333333333</v>
      </c>
      <c r="Z23" s="20" t="str">
        <f>VLOOKUP($B23,Summary!$A:$AC,25,0)</f>
        <v>F</v>
      </c>
      <c r="AA23" s="19">
        <f>VLOOKUP($B23,Summary!$A:$AC,26,0)/24/3600</f>
        <v>0.01388888889</v>
      </c>
      <c r="AB23" s="20" t="str">
        <f>VLOOKUP($B23,Summary!$A:$AC,27,0)</f>
        <v>F</v>
      </c>
      <c r="AC23" s="33">
        <f>VLOOKUP($B23,Summary!$A:$AC,28,0)/24/3600</f>
        <v>0.09130893287</v>
      </c>
      <c r="AE23" s="23" t="str">
        <f t="shared" si="1"/>
        <v>ME 20</v>
      </c>
    </row>
    <row r="24" ht="14.25" customHeight="1">
      <c r="A24" s="27">
        <v>21.0</v>
      </c>
      <c r="B24" s="27" t="str">
        <f>MATCH(AE24,Summary!$BJ:$BJ,0)-1</f>
        <v>#N/A</v>
      </c>
      <c r="C24" s="28" t="str">
        <f>VLOOKUP($B24,'Entry list'!$A:$K,2,0)</f>
        <v>#N/A</v>
      </c>
      <c r="D24" s="28" t="str">
        <f>VLOOKUP($B24,'Entry list'!$A:$K,'Entry list'!C$1,0)</f>
        <v>#N/A</v>
      </c>
      <c r="E24" s="29" t="str">
        <f>VLOOKUP($B24,Summary!$A:$AC,4,0)/24/3600</f>
        <v>#N/A</v>
      </c>
      <c r="F24" s="30" t="str">
        <f>VLOOKUP($B24,Summary!$A:$AC,5,0)</f>
        <v>#N/A</v>
      </c>
      <c r="G24" s="29" t="str">
        <f>VLOOKUP($B24,Summary!$A:$AC,6,0)/24/3600</f>
        <v>#N/A</v>
      </c>
      <c r="H24" s="30" t="str">
        <f>VLOOKUP($B24,Summary!$A:$AC,7,0)</f>
        <v>#N/A</v>
      </c>
      <c r="I24" s="29" t="str">
        <f>VLOOKUP($B24,Summary!$A:$AC,8,0)/24/3600</f>
        <v>#N/A</v>
      </c>
      <c r="J24" s="30" t="str">
        <f>VLOOKUP($B24,Summary!$A:$AC,9,0)</f>
        <v>#N/A</v>
      </c>
      <c r="K24" s="29" t="str">
        <f>VLOOKUP($B24,Summary!$A:$AC,10,0)/24/3600</f>
        <v>#N/A</v>
      </c>
      <c r="L24" s="30" t="str">
        <f>VLOOKUP($B24,Summary!$A:$AC,11,0)</f>
        <v>#N/A</v>
      </c>
      <c r="M24" s="29" t="str">
        <f>VLOOKUP($B24,Summary!$A:$AC,12,0)/24/3600</f>
        <v>#N/A</v>
      </c>
      <c r="N24" s="30" t="str">
        <f>VLOOKUP($B24,Summary!$A:$AC,13,0)</f>
        <v>#N/A</v>
      </c>
      <c r="O24" s="29" t="str">
        <f>VLOOKUP($B24,Summary!$A:$AC,14,0)/24/3600</f>
        <v>#N/A</v>
      </c>
      <c r="P24" s="30" t="str">
        <f>VLOOKUP($B24,Summary!$A:$AC,15,0)</f>
        <v>#N/A</v>
      </c>
      <c r="Q24" s="29" t="str">
        <f>VLOOKUP($B24,Summary!$A:$AC,16,0)/24/3600</f>
        <v>#N/A</v>
      </c>
      <c r="R24" s="30" t="str">
        <f>VLOOKUP($B24,Summary!$A:$AC,17,0)</f>
        <v>#N/A</v>
      </c>
      <c r="S24" s="29" t="str">
        <f>VLOOKUP($B24,Summary!$A:$AC,18,0)/24/3600</f>
        <v>#N/A</v>
      </c>
      <c r="T24" s="30" t="str">
        <f>VLOOKUP($B24,Summary!$A:$AC,19,0)</f>
        <v>#N/A</v>
      </c>
      <c r="U24" s="29" t="str">
        <f>VLOOKUP($B24,Summary!$A:$AC,20,0)/24/3600</f>
        <v>#N/A</v>
      </c>
      <c r="V24" s="30" t="str">
        <f>VLOOKUP($B24,Summary!$A:$AC,21,0)</f>
        <v>#N/A</v>
      </c>
      <c r="W24" s="29" t="str">
        <f>VLOOKUP($B24,Summary!$A:$AC,22,0)/24/3600</f>
        <v>#N/A</v>
      </c>
      <c r="X24" s="30" t="str">
        <f>VLOOKUP($B24,Summary!$A:$AC,23,0)</f>
        <v>#N/A</v>
      </c>
      <c r="Y24" s="29" t="str">
        <f>VLOOKUP($B24,Summary!$A:$AC,24,0)/24/3600</f>
        <v>#N/A</v>
      </c>
      <c r="Z24" s="30" t="str">
        <f>VLOOKUP($B24,Summary!$A:$AC,25,0)</f>
        <v>#N/A</v>
      </c>
      <c r="AA24" s="29" t="str">
        <f>VLOOKUP($B24,Summary!$A:$AC,26,0)/24/3600</f>
        <v>#N/A</v>
      </c>
      <c r="AB24" s="30" t="str">
        <f>VLOOKUP($B24,Summary!$A:$AC,27,0)</f>
        <v>#N/A</v>
      </c>
      <c r="AC24" s="31" t="str">
        <f>VLOOKUP($B24,Summary!$A:$AC,28,0)/24/3600</f>
        <v>#N/A</v>
      </c>
      <c r="AD24" s="32"/>
      <c r="AE24" s="32" t="str">
        <f t="shared" si="1"/>
        <v>ME 21</v>
      </c>
      <c r="AF24" s="32"/>
      <c r="AG24" s="32"/>
      <c r="AH24" s="32"/>
      <c r="AI24" s="32"/>
      <c r="AJ24" s="32"/>
    </row>
    <row r="25" ht="14.25" customHeight="1">
      <c r="A25" s="17">
        <v>22.0</v>
      </c>
      <c r="B25" s="17" t="str">
        <f>MATCH(AE25,Summary!$BJ:$BJ,0)-1</f>
        <v>#N/A</v>
      </c>
      <c r="C25" s="18" t="str">
        <f>VLOOKUP($B25,'Entry list'!$A:$K,2,0)</f>
        <v>#N/A</v>
      </c>
      <c r="D25" s="18" t="str">
        <f>VLOOKUP($B25,'Entry list'!$A:$K,'Entry list'!C$1,0)</f>
        <v>#N/A</v>
      </c>
      <c r="E25" s="19" t="str">
        <f>VLOOKUP($B25,Summary!$A:$AC,4,0)/24/3600</f>
        <v>#N/A</v>
      </c>
      <c r="F25" s="20" t="str">
        <f>VLOOKUP($B25,Summary!$A:$AC,5,0)</f>
        <v>#N/A</v>
      </c>
      <c r="G25" s="19" t="str">
        <f>VLOOKUP($B25,Summary!$A:$AC,6,0)/24/3600</f>
        <v>#N/A</v>
      </c>
      <c r="H25" s="20" t="str">
        <f>VLOOKUP($B25,Summary!$A:$AC,7,0)</f>
        <v>#N/A</v>
      </c>
      <c r="I25" s="19" t="str">
        <f>VLOOKUP($B25,Summary!$A:$AC,8,0)/24/3600</f>
        <v>#N/A</v>
      </c>
      <c r="J25" s="20" t="str">
        <f>VLOOKUP($B25,Summary!$A:$AC,9,0)</f>
        <v>#N/A</v>
      </c>
      <c r="K25" s="19" t="str">
        <f>VLOOKUP($B25,Summary!$A:$AC,10,0)/24/3600</f>
        <v>#N/A</v>
      </c>
      <c r="L25" s="20" t="str">
        <f>VLOOKUP($B25,Summary!$A:$AC,11,0)</f>
        <v>#N/A</v>
      </c>
      <c r="M25" s="19" t="str">
        <f>VLOOKUP($B25,Summary!$A:$AC,12,0)/24/3600</f>
        <v>#N/A</v>
      </c>
      <c r="N25" s="20" t="str">
        <f>VLOOKUP($B25,Summary!$A:$AC,13,0)</f>
        <v>#N/A</v>
      </c>
      <c r="O25" s="19" t="str">
        <f>VLOOKUP($B25,Summary!$A:$AC,14,0)/24/3600</f>
        <v>#N/A</v>
      </c>
      <c r="P25" s="20" t="str">
        <f>VLOOKUP($B25,Summary!$A:$AC,15,0)</f>
        <v>#N/A</v>
      </c>
      <c r="Q25" s="19" t="str">
        <f>VLOOKUP($B25,Summary!$A:$AC,16,0)/24/3600</f>
        <v>#N/A</v>
      </c>
      <c r="R25" s="20" t="str">
        <f>VLOOKUP($B25,Summary!$A:$AC,17,0)</f>
        <v>#N/A</v>
      </c>
      <c r="S25" s="19" t="str">
        <f>VLOOKUP($B25,Summary!$A:$AC,18,0)/24/3600</f>
        <v>#N/A</v>
      </c>
      <c r="T25" s="20" t="str">
        <f>VLOOKUP($B25,Summary!$A:$AC,19,0)</f>
        <v>#N/A</v>
      </c>
      <c r="U25" s="19" t="str">
        <f>VLOOKUP($B25,Summary!$A:$AC,20,0)/24/3600</f>
        <v>#N/A</v>
      </c>
      <c r="V25" s="20" t="str">
        <f>VLOOKUP($B25,Summary!$A:$AC,21,0)</f>
        <v>#N/A</v>
      </c>
      <c r="W25" s="19" t="str">
        <f>VLOOKUP($B25,Summary!$A:$AC,22,0)/24/3600</f>
        <v>#N/A</v>
      </c>
      <c r="X25" s="20" t="str">
        <f>VLOOKUP($B25,Summary!$A:$AC,23,0)</f>
        <v>#N/A</v>
      </c>
      <c r="Y25" s="19" t="str">
        <f>VLOOKUP($B25,Summary!$A:$AC,24,0)/24/3600</f>
        <v>#N/A</v>
      </c>
      <c r="Z25" s="20" t="str">
        <f>VLOOKUP($B25,Summary!$A:$AC,25,0)</f>
        <v>#N/A</v>
      </c>
      <c r="AA25" s="19" t="str">
        <f>VLOOKUP($B25,Summary!$A:$AC,26,0)/24/3600</f>
        <v>#N/A</v>
      </c>
      <c r="AB25" s="20" t="str">
        <f>VLOOKUP($B25,Summary!$A:$AC,27,0)</f>
        <v>#N/A</v>
      </c>
      <c r="AC25" s="33" t="str">
        <f>VLOOKUP($B25,Summary!$A:$AC,28,0)/24/3600</f>
        <v>#N/A</v>
      </c>
      <c r="AE25" s="23" t="str">
        <f t="shared" si="1"/>
        <v>ME 22</v>
      </c>
    </row>
    <row r="26" ht="14.25" customHeight="1">
      <c r="A26" s="27">
        <v>23.0</v>
      </c>
      <c r="B26" s="27" t="str">
        <f>MATCH(AE26,Summary!$BJ:$BJ,0)-1</f>
        <v>#N/A</v>
      </c>
      <c r="C26" s="28" t="str">
        <f>VLOOKUP($B26,'Entry list'!$A:$K,2,0)</f>
        <v>#N/A</v>
      </c>
      <c r="D26" s="28" t="str">
        <f>VLOOKUP($B26,'Entry list'!$A:$K,'Entry list'!C$1,0)</f>
        <v>#N/A</v>
      </c>
      <c r="E26" s="29" t="str">
        <f>VLOOKUP($B26,Summary!$A:$AC,4,0)/24/3600</f>
        <v>#N/A</v>
      </c>
      <c r="F26" s="30" t="str">
        <f>VLOOKUP($B26,Summary!$A:$AC,5,0)</f>
        <v>#N/A</v>
      </c>
      <c r="G26" s="29" t="str">
        <f>VLOOKUP($B26,Summary!$A:$AC,6,0)/24/3600</f>
        <v>#N/A</v>
      </c>
      <c r="H26" s="30" t="str">
        <f>VLOOKUP($B26,Summary!$A:$AC,7,0)</f>
        <v>#N/A</v>
      </c>
      <c r="I26" s="29" t="str">
        <f>VLOOKUP($B26,Summary!$A:$AC,8,0)/24/3600</f>
        <v>#N/A</v>
      </c>
      <c r="J26" s="30" t="str">
        <f>VLOOKUP($B26,Summary!$A:$AC,9,0)</f>
        <v>#N/A</v>
      </c>
      <c r="K26" s="29" t="str">
        <f>VLOOKUP($B26,Summary!$A:$AC,10,0)/24/3600</f>
        <v>#N/A</v>
      </c>
      <c r="L26" s="30" t="str">
        <f>VLOOKUP($B26,Summary!$A:$AC,11,0)</f>
        <v>#N/A</v>
      </c>
      <c r="M26" s="29" t="str">
        <f>VLOOKUP($B26,Summary!$A:$AC,12,0)/24/3600</f>
        <v>#N/A</v>
      </c>
      <c r="N26" s="30" t="str">
        <f>VLOOKUP($B26,Summary!$A:$AC,13,0)</f>
        <v>#N/A</v>
      </c>
      <c r="O26" s="29" t="str">
        <f>VLOOKUP($B26,Summary!$A:$AC,14,0)/24/3600</f>
        <v>#N/A</v>
      </c>
      <c r="P26" s="30" t="str">
        <f>VLOOKUP($B26,Summary!$A:$AC,15,0)</f>
        <v>#N/A</v>
      </c>
      <c r="Q26" s="29" t="str">
        <f>VLOOKUP($B26,Summary!$A:$AC,16,0)/24/3600</f>
        <v>#N/A</v>
      </c>
      <c r="R26" s="30" t="str">
        <f>VLOOKUP($B26,Summary!$A:$AC,17,0)</f>
        <v>#N/A</v>
      </c>
      <c r="S26" s="29" t="str">
        <f>VLOOKUP($B26,Summary!$A:$AC,18,0)/24/3600</f>
        <v>#N/A</v>
      </c>
      <c r="T26" s="30" t="str">
        <f>VLOOKUP($B26,Summary!$A:$AC,19,0)</f>
        <v>#N/A</v>
      </c>
      <c r="U26" s="29" t="str">
        <f>VLOOKUP($B26,Summary!$A:$AC,20,0)/24/3600</f>
        <v>#N/A</v>
      </c>
      <c r="V26" s="30" t="str">
        <f>VLOOKUP($B26,Summary!$A:$AC,21,0)</f>
        <v>#N/A</v>
      </c>
      <c r="W26" s="29" t="str">
        <f>VLOOKUP($B26,Summary!$A:$AC,22,0)/24/3600</f>
        <v>#N/A</v>
      </c>
      <c r="X26" s="30" t="str">
        <f>VLOOKUP($B26,Summary!$A:$AC,23,0)</f>
        <v>#N/A</v>
      </c>
      <c r="Y26" s="29" t="str">
        <f>VLOOKUP($B26,Summary!$A:$AC,24,0)/24/3600</f>
        <v>#N/A</v>
      </c>
      <c r="Z26" s="30" t="str">
        <f>VLOOKUP($B26,Summary!$A:$AC,25,0)</f>
        <v>#N/A</v>
      </c>
      <c r="AA26" s="29" t="str">
        <f>VLOOKUP($B26,Summary!$A:$AC,26,0)/24/3600</f>
        <v>#N/A</v>
      </c>
      <c r="AB26" s="30" t="str">
        <f>VLOOKUP($B26,Summary!$A:$AC,27,0)</f>
        <v>#N/A</v>
      </c>
      <c r="AC26" s="31" t="str">
        <f>VLOOKUP($B26,Summary!$A:$AC,28,0)/24/3600</f>
        <v>#N/A</v>
      </c>
      <c r="AD26" s="32"/>
      <c r="AE26" s="32" t="str">
        <f t="shared" si="1"/>
        <v>ME 23</v>
      </c>
      <c r="AF26" s="32"/>
      <c r="AG26" s="32"/>
      <c r="AH26" s="32"/>
      <c r="AI26" s="32"/>
      <c r="AJ26" s="32"/>
    </row>
    <row r="27" ht="14.25" customHeight="1">
      <c r="A27" s="17">
        <v>24.0</v>
      </c>
      <c r="B27" s="17" t="str">
        <f>MATCH(AE27,Summary!$BJ:$BJ,0)-1</f>
        <v>#N/A</v>
      </c>
      <c r="C27" s="18" t="str">
        <f>VLOOKUP($B27,'Entry list'!$A:$K,2,0)</f>
        <v>#N/A</v>
      </c>
      <c r="D27" s="18" t="str">
        <f>VLOOKUP($B27,'Entry list'!$A:$K,'Entry list'!C$1,0)</f>
        <v>#N/A</v>
      </c>
      <c r="E27" s="19" t="str">
        <f>VLOOKUP($B27,Summary!$A:$AC,4,0)/24/3600</f>
        <v>#N/A</v>
      </c>
      <c r="F27" s="20" t="str">
        <f>VLOOKUP($B27,Summary!$A:$AC,5,0)</f>
        <v>#N/A</v>
      </c>
      <c r="G27" s="19" t="str">
        <f>VLOOKUP($B27,Summary!$A:$AC,6,0)/24/3600</f>
        <v>#N/A</v>
      </c>
      <c r="H27" s="20" t="str">
        <f>VLOOKUP($B27,Summary!$A:$AC,7,0)</f>
        <v>#N/A</v>
      </c>
      <c r="I27" s="19" t="str">
        <f>VLOOKUP($B27,Summary!$A:$AC,8,0)/24/3600</f>
        <v>#N/A</v>
      </c>
      <c r="J27" s="20" t="str">
        <f>VLOOKUP($B27,Summary!$A:$AC,9,0)</f>
        <v>#N/A</v>
      </c>
      <c r="K27" s="19" t="str">
        <f>VLOOKUP($B27,Summary!$A:$AC,10,0)/24/3600</f>
        <v>#N/A</v>
      </c>
      <c r="L27" s="20" t="str">
        <f>VLOOKUP($B27,Summary!$A:$AC,11,0)</f>
        <v>#N/A</v>
      </c>
      <c r="M27" s="19" t="str">
        <f>VLOOKUP($B27,Summary!$A:$AC,12,0)/24/3600</f>
        <v>#N/A</v>
      </c>
      <c r="N27" s="20" t="str">
        <f>VLOOKUP($B27,Summary!$A:$AC,13,0)</f>
        <v>#N/A</v>
      </c>
      <c r="O27" s="19" t="str">
        <f>VLOOKUP($B27,Summary!$A:$AC,14,0)/24/3600</f>
        <v>#N/A</v>
      </c>
      <c r="P27" s="20" t="str">
        <f>VLOOKUP($B27,Summary!$A:$AC,15,0)</f>
        <v>#N/A</v>
      </c>
      <c r="Q27" s="19" t="str">
        <f>VLOOKUP($B27,Summary!$A:$AC,16,0)/24/3600</f>
        <v>#N/A</v>
      </c>
      <c r="R27" s="20" t="str">
        <f>VLOOKUP($B27,Summary!$A:$AC,17,0)</f>
        <v>#N/A</v>
      </c>
      <c r="S27" s="19" t="str">
        <f>VLOOKUP($B27,Summary!$A:$AC,18,0)/24/3600</f>
        <v>#N/A</v>
      </c>
      <c r="T27" s="20" t="str">
        <f>VLOOKUP($B27,Summary!$A:$AC,19,0)</f>
        <v>#N/A</v>
      </c>
      <c r="U27" s="19" t="str">
        <f>VLOOKUP($B27,Summary!$A:$AC,20,0)/24/3600</f>
        <v>#N/A</v>
      </c>
      <c r="V27" s="20" t="str">
        <f>VLOOKUP($B27,Summary!$A:$AC,21,0)</f>
        <v>#N/A</v>
      </c>
      <c r="W27" s="19" t="str">
        <f>VLOOKUP($B27,Summary!$A:$AC,22,0)/24/3600</f>
        <v>#N/A</v>
      </c>
      <c r="X27" s="20" t="str">
        <f>VLOOKUP($B27,Summary!$A:$AC,23,0)</f>
        <v>#N/A</v>
      </c>
      <c r="Y27" s="19" t="str">
        <f>VLOOKUP($B27,Summary!$A:$AC,24,0)/24/3600</f>
        <v>#N/A</v>
      </c>
      <c r="Z27" s="20" t="str">
        <f>VLOOKUP($B27,Summary!$A:$AC,25,0)</f>
        <v>#N/A</v>
      </c>
      <c r="AA27" s="19" t="str">
        <f>VLOOKUP($B27,Summary!$A:$AC,26,0)/24/3600</f>
        <v>#N/A</v>
      </c>
      <c r="AB27" s="20" t="str">
        <f>VLOOKUP($B27,Summary!$A:$AC,27,0)</f>
        <v>#N/A</v>
      </c>
      <c r="AC27" s="33" t="str">
        <f>VLOOKUP($B27,Summary!$A:$AC,28,0)/24/3600</f>
        <v>#N/A</v>
      </c>
      <c r="AE27" s="23" t="str">
        <f t="shared" si="1"/>
        <v>ME 24</v>
      </c>
    </row>
    <row r="28" ht="14.25" customHeight="1">
      <c r="A28" s="27">
        <v>25.0</v>
      </c>
      <c r="B28" s="27" t="str">
        <f>MATCH(AE28,Summary!$BJ:$BJ,0)-1</f>
        <v>#N/A</v>
      </c>
      <c r="C28" s="28" t="str">
        <f>VLOOKUP($B28,'Entry list'!$A:$K,2,0)</f>
        <v>#N/A</v>
      </c>
      <c r="D28" s="28" t="str">
        <f>VLOOKUP($B28,'Entry list'!$A:$K,'Entry list'!C$1,0)</f>
        <v>#N/A</v>
      </c>
      <c r="E28" s="29" t="str">
        <f>VLOOKUP($B28,Summary!$A:$AC,4,0)/24/3600</f>
        <v>#N/A</v>
      </c>
      <c r="F28" s="30" t="str">
        <f>VLOOKUP($B28,Summary!$A:$AC,5,0)</f>
        <v>#N/A</v>
      </c>
      <c r="G28" s="29" t="str">
        <f>VLOOKUP($B28,Summary!$A:$AC,6,0)/24/3600</f>
        <v>#N/A</v>
      </c>
      <c r="H28" s="30" t="str">
        <f>VLOOKUP($B28,Summary!$A:$AC,7,0)</f>
        <v>#N/A</v>
      </c>
      <c r="I28" s="29" t="str">
        <f>VLOOKUP($B28,Summary!$A:$AC,8,0)/24/3600</f>
        <v>#N/A</v>
      </c>
      <c r="J28" s="30" t="str">
        <f>VLOOKUP($B28,Summary!$A:$AC,9,0)</f>
        <v>#N/A</v>
      </c>
      <c r="K28" s="29" t="str">
        <f>VLOOKUP($B28,Summary!$A:$AC,10,0)/24/3600</f>
        <v>#N/A</v>
      </c>
      <c r="L28" s="30" t="str">
        <f>VLOOKUP($B28,Summary!$A:$AC,11,0)</f>
        <v>#N/A</v>
      </c>
      <c r="M28" s="29" t="str">
        <f>VLOOKUP($B28,Summary!$A:$AC,12,0)/24/3600</f>
        <v>#N/A</v>
      </c>
      <c r="N28" s="30" t="str">
        <f>VLOOKUP($B28,Summary!$A:$AC,13,0)</f>
        <v>#N/A</v>
      </c>
      <c r="O28" s="29" t="str">
        <f>VLOOKUP($B28,Summary!$A:$AC,14,0)/24/3600</f>
        <v>#N/A</v>
      </c>
      <c r="P28" s="30" t="str">
        <f>VLOOKUP($B28,Summary!$A:$AC,15,0)</f>
        <v>#N/A</v>
      </c>
      <c r="Q28" s="29" t="str">
        <f>VLOOKUP($B28,Summary!$A:$AC,16,0)/24/3600</f>
        <v>#N/A</v>
      </c>
      <c r="R28" s="30" t="str">
        <f>VLOOKUP($B28,Summary!$A:$AC,17,0)</f>
        <v>#N/A</v>
      </c>
      <c r="S28" s="29" t="str">
        <f>VLOOKUP($B28,Summary!$A:$AC,18,0)/24/3600</f>
        <v>#N/A</v>
      </c>
      <c r="T28" s="30" t="str">
        <f>VLOOKUP($B28,Summary!$A:$AC,19,0)</f>
        <v>#N/A</v>
      </c>
      <c r="U28" s="29" t="str">
        <f>VLOOKUP($B28,Summary!$A:$AC,20,0)/24/3600</f>
        <v>#N/A</v>
      </c>
      <c r="V28" s="30" t="str">
        <f>VLOOKUP($B28,Summary!$A:$AC,21,0)</f>
        <v>#N/A</v>
      </c>
      <c r="W28" s="29" t="str">
        <f>VLOOKUP($B28,Summary!$A:$AC,22,0)/24/3600</f>
        <v>#N/A</v>
      </c>
      <c r="X28" s="30" t="str">
        <f>VLOOKUP($B28,Summary!$A:$AC,23,0)</f>
        <v>#N/A</v>
      </c>
      <c r="Y28" s="29" t="str">
        <f>VLOOKUP($B28,Summary!$A:$AC,24,0)/24/3600</f>
        <v>#N/A</v>
      </c>
      <c r="Z28" s="30" t="str">
        <f>VLOOKUP($B28,Summary!$A:$AC,25,0)</f>
        <v>#N/A</v>
      </c>
      <c r="AA28" s="29" t="str">
        <f>VLOOKUP($B28,Summary!$A:$AC,26,0)/24/3600</f>
        <v>#N/A</v>
      </c>
      <c r="AB28" s="30" t="str">
        <f>VLOOKUP($B28,Summary!$A:$AC,27,0)</f>
        <v>#N/A</v>
      </c>
      <c r="AC28" s="31" t="str">
        <f>VLOOKUP($B28,Summary!$A:$AC,28,0)/24/3600</f>
        <v>#N/A</v>
      </c>
      <c r="AD28" s="32"/>
      <c r="AE28" s="32" t="str">
        <f t="shared" si="1"/>
        <v>ME 25</v>
      </c>
      <c r="AF28" s="32"/>
      <c r="AG28" s="32"/>
      <c r="AH28" s="32"/>
      <c r="AI28" s="32"/>
      <c r="AJ28" s="32"/>
    </row>
    <row r="29" ht="14.25" customHeight="1">
      <c r="A29" s="17">
        <v>26.0</v>
      </c>
      <c r="B29" s="17" t="str">
        <f>MATCH(AE29,Summary!$BJ:$BJ,0)-1</f>
        <v>#N/A</v>
      </c>
      <c r="C29" s="18" t="str">
        <f>VLOOKUP($B29,'Entry list'!$A:$K,2,0)</f>
        <v>#N/A</v>
      </c>
      <c r="D29" s="18" t="str">
        <f>VLOOKUP($B29,'Entry list'!$A:$K,'Entry list'!C$1,0)</f>
        <v>#N/A</v>
      </c>
      <c r="E29" s="19" t="str">
        <f>VLOOKUP($B29,Summary!$A:$AC,4,0)/24/3600</f>
        <v>#N/A</v>
      </c>
      <c r="F29" s="20" t="str">
        <f>VLOOKUP($B29,Summary!$A:$AC,5,0)</f>
        <v>#N/A</v>
      </c>
      <c r="G29" s="19" t="str">
        <f>VLOOKUP($B29,Summary!$A:$AC,6,0)/24/3600</f>
        <v>#N/A</v>
      </c>
      <c r="H29" s="20" t="str">
        <f>VLOOKUP($B29,Summary!$A:$AC,7,0)</f>
        <v>#N/A</v>
      </c>
      <c r="I29" s="19" t="str">
        <f>VLOOKUP($B29,Summary!$A:$AC,8,0)/24/3600</f>
        <v>#N/A</v>
      </c>
      <c r="J29" s="20" t="str">
        <f>VLOOKUP($B29,Summary!$A:$AC,9,0)</f>
        <v>#N/A</v>
      </c>
      <c r="K29" s="19" t="str">
        <f>VLOOKUP($B29,Summary!$A:$AC,10,0)/24/3600</f>
        <v>#N/A</v>
      </c>
      <c r="L29" s="20" t="str">
        <f>VLOOKUP($B29,Summary!$A:$AC,11,0)</f>
        <v>#N/A</v>
      </c>
      <c r="M29" s="19" t="str">
        <f>VLOOKUP($B29,Summary!$A:$AC,12,0)/24/3600</f>
        <v>#N/A</v>
      </c>
      <c r="N29" s="20" t="str">
        <f>VLOOKUP($B29,Summary!$A:$AC,13,0)</f>
        <v>#N/A</v>
      </c>
      <c r="O29" s="19" t="str">
        <f>VLOOKUP($B29,Summary!$A:$AC,14,0)/24/3600</f>
        <v>#N/A</v>
      </c>
      <c r="P29" s="20" t="str">
        <f>VLOOKUP($B29,Summary!$A:$AC,15,0)</f>
        <v>#N/A</v>
      </c>
      <c r="Q29" s="19" t="str">
        <f>VLOOKUP($B29,Summary!$A:$AC,16,0)/24/3600</f>
        <v>#N/A</v>
      </c>
      <c r="R29" s="20" t="str">
        <f>VLOOKUP($B29,Summary!$A:$AC,17,0)</f>
        <v>#N/A</v>
      </c>
      <c r="S29" s="19" t="str">
        <f>VLOOKUP($B29,Summary!$A:$AC,18,0)/24/3600</f>
        <v>#N/A</v>
      </c>
      <c r="T29" s="20" t="str">
        <f>VLOOKUP($B29,Summary!$A:$AC,19,0)</f>
        <v>#N/A</v>
      </c>
      <c r="U29" s="19" t="str">
        <f>VLOOKUP($B29,Summary!$A:$AC,20,0)/24/3600</f>
        <v>#N/A</v>
      </c>
      <c r="V29" s="20" t="str">
        <f>VLOOKUP($B29,Summary!$A:$AC,21,0)</f>
        <v>#N/A</v>
      </c>
      <c r="W29" s="19" t="str">
        <f>VLOOKUP($B29,Summary!$A:$AC,22,0)/24/3600</f>
        <v>#N/A</v>
      </c>
      <c r="X29" s="20" t="str">
        <f>VLOOKUP($B29,Summary!$A:$AC,23,0)</f>
        <v>#N/A</v>
      </c>
      <c r="Y29" s="19" t="str">
        <f>VLOOKUP($B29,Summary!$A:$AC,24,0)/24/3600</f>
        <v>#N/A</v>
      </c>
      <c r="Z29" s="20" t="str">
        <f>VLOOKUP($B29,Summary!$A:$AC,25,0)</f>
        <v>#N/A</v>
      </c>
      <c r="AA29" s="19" t="str">
        <f>VLOOKUP($B29,Summary!$A:$AC,26,0)/24/3600</f>
        <v>#N/A</v>
      </c>
      <c r="AB29" s="20" t="str">
        <f>VLOOKUP($B29,Summary!$A:$AC,27,0)</f>
        <v>#N/A</v>
      </c>
      <c r="AC29" s="33" t="str">
        <f>VLOOKUP($B29,Summary!$A:$AC,28,0)/24/3600</f>
        <v>#N/A</v>
      </c>
      <c r="AE29" s="23" t="str">
        <f t="shared" si="1"/>
        <v>ME 26</v>
      </c>
    </row>
    <row r="30" ht="14.25" customHeight="1">
      <c r="A30" s="27">
        <v>27.0</v>
      </c>
      <c r="B30" s="27" t="str">
        <f>MATCH(AE30,Summary!$BJ:$BJ,0)-1</f>
        <v>#N/A</v>
      </c>
      <c r="C30" s="28" t="str">
        <f>VLOOKUP($B30,'Entry list'!$A:$K,2,0)</f>
        <v>#N/A</v>
      </c>
      <c r="D30" s="28" t="str">
        <f>VLOOKUP($B30,'Entry list'!$A:$K,'Entry list'!C$1,0)</f>
        <v>#N/A</v>
      </c>
      <c r="E30" s="29" t="str">
        <f>VLOOKUP($B30,Summary!$A:$AC,4,0)/24/3600</f>
        <v>#N/A</v>
      </c>
      <c r="F30" s="30" t="str">
        <f>VLOOKUP($B30,Summary!$A:$AC,5,0)</f>
        <v>#N/A</v>
      </c>
      <c r="G30" s="29" t="str">
        <f>VLOOKUP($B30,Summary!$A:$AC,6,0)/24/3600</f>
        <v>#N/A</v>
      </c>
      <c r="H30" s="30" t="str">
        <f>VLOOKUP($B30,Summary!$A:$AC,7,0)</f>
        <v>#N/A</v>
      </c>
      <c r="I30" s="29" t="str">
        <f>VLOOKUP($B30,Summary!$A:$AC,8,0)/24/3600</f>
        <v>#N/A</v>
      </c>
      <c r="J30" s="30" t="str">
        <f>VLOOKUP($B30,Summary!$A:$AC,9,0)</f>
        <v>#N/A</v>
      </c>
      <c r="K30" s="29" t="str">
        <f>VLOOKUP($B30,Summary!$A:$AC,10,0)/24/3600</f>
        <v>#N/A</v>
      </c>
      <c r="L30" s="30" t="str">
        <f>VLOOKUP($B30,Summary!$A:$AC,11,0)</f>
        <v>#N/A</v>
      </c>
      <c r="M30" s="29" t="str">
        <f>VLOOKUP($B30,Summary!$A:$AC,12,0)/24/3600</f>
        <v>#N/A</v>
      </c>
      <c r="N30" s="30" t="str">
        <f>VLOOKUP($B30,Summary!$A:$AC,13,0)</f>
        <v>#N/A</v>
      </c>
      <c r="O30" s="29" t="str">
        <f>VLOOKUP($B30,Summary!$A:$AC,14,0)/24/3600</f>
        <v>#N/A</v>
      </c>
      <c r="P30" s="30" t="str">
        <f>VLOOKUP($B30,Summary!$A:$AC,15,0)</f>
        <v>#N/A</v>
      </c>
      <c r="Q30" s="29" t="str">
        <f>VLOOKUP($B30,Summary!$A:$AC,16,0)/24/3600</f>
        <v>#N/A</v>
      </c>
      <c r="R30" s="30" t="str">
        <f>VLOOKUP($B30,Summary!$A:$AC,17,0)</f>
        <v>#N/A</v>
      </c>
      <c r="S30" s="29" t="str">
        <f>VLOOKUP($B30,Summary!$A:$AC,18,0)/24/3600</f>
        <v>#N/A</v>
      </c>
      <c r="T30" s="30" t="str">
        <f>VLOOKUP($B30,Summary!$A:$AC,19,0)</f>
        <v>#N/A</v>
      </c>
      <c r="U30" s="29" t="str">
        <f>VLOOKUP($B30,Summary!$A:$AC,20,0)/24/3600</f>
        <v>#N/A</v>
      </c>
      <c r="V30" s="30" t="str">
        <f>VLOOKUP($B30,Summary!$A:$AC,21,0)</f>
        <v>#N/A</v>
      </c>
      <c r="W30" s="29" t="str">
        <f>VLOOKUP($B30,Summary!$A:$AC,22,0)/24/3600</f>
        <v>#N/A</v>
      </c>
      <c r="X30" s="30" t="str">
        <f>VLOOKUP($B30,Summary!$A:$AC,23,0)</f>
        <v>#N/A</v>
      </c>
      <c r="Y30" s="29" t="str">
        <f>VLOOKUP($B30,Summary!$A:$AC,24,0)/24/3600</f>
        <v>#N/A</v>
      </c>
      <c r="Z30" s="30" t="str">
        <f>VLOOKUP($B30,Summary!$A:$AC,25,0)</f>
        <v>#N/A</v>
      </c>
      <c r="AA30" s="29" t="str">
        <f>VLOOKUP($B30,Summary!$A:$AC,26,0)/24/3600</f>
        <v>#N/A</v>
      </c>
      <c r="AB30" s="30" t="str">
        <f>VLOOKUP($B30,Summary!$A:$AC,27,0)</f>
        <v>#N/A</v>
      </c>
      <c r="AC30" s="31" t="str">
        <f>VLOOKUP($B30,Summary!$A:$AC,28,0)/24/3600</f>
        <v>#N/A</v>
      </c>
      <c r="AD30" s="32"/>
      <c r="AE30" s="32" t="str">
        <f t="shared" si="1"/>
        <v>ME 27</v>
      </c>
      <c r="AF30" s="32"/>
      <c r="AG30" s="32"/>
      <c r="AH30" s="32"/>
      <c r="AI30" s="32"/>
      <c r="AJ30" s="32"/>
    </row>
    <row r="31" ht="14.25" customHeight="1">
      <c r="A31" s="17">
        <v>28.0</v>
      </c>
      <c r="B31" s="17" t="str">
        <f>MATCH(AE31,Summary!$BJ:$BJ,0)-1</f>
        <v>#N/A</v>
      </c>
      <c r="C31" s="18" t="str">
        <f>VLOOKUP($B31,'Entry list'!$A:$K,2,0)</f>
        <v>#N/A</v>
      </c>
      <c r="D31" s="18" t="str">
        <f>VLOOKUP($B31,'Entry list'!$A:$K,'Entry list'!C$1,0)</f>
        <v>#N/A</v>
      </c>
      <c r="E31" s="19" t="str">
        <f>VLOOKUP($B31,Summary!$A:$AC,4,0)/24/3600</f>
        <v>#N/A</v>
      </c>
      <c r="F31" s="20" t="str">
        <f>VLOOKUP($B31,Summary!$A:$AC,5,0)</f>
        <v>#N/A</v>
      </c>
      <c r="G31" s="19" t="str">
        <f>VLOOKUP($B31,Summary!$A:$AC,6,0)/24/3600</f>
        <v>#N/A</v>
      </c>
      <c r="H31" s="20" t="str">
        <f>VLOOKUP($B31,Summary!$A:$AC,7,0)</f>
        <v>#N/A</v>
      </c>
      <c r="I31" s="19" t="str">
        <f>VLOOKUP($B31,Summary!$A:$AC,8,0)/24/3600</f>
        <v>#N/A</v>
      </c>
      <c r="J31" s="20" t="str">
        <f>VLOOKUP($B31,Summary!$A:$AC,9,0)</f>
        <v>#N/A</v>
      </c>
      <c r="K31" s="19" t="str">
        <f>VLOOKUP($B31,Summary!$A:$AC,10,0)/24/3600</f>
        <v>#N/A</v>
      </c>
      <c r="L31" s="20" t="str">
        <f>VLOOKUP($B31,Summary!$A:$AC,11,0)</f>
        <v>#N/A</v>
      </c>
      <c r="M31" s="19" t="str">
        <f>VLOOKUP($B31,Summary!$A:$AC,12,0)/24/3600</f>
        <v>#N/A</v>
      </c>
      <c r="N31" s="20" t="str">
        <f>VLOOKUP($B31,Summary!$A:$AC,13,0)</f>
        <v>#N/A</v>
      </c>
      <c r="O31" s="19" t="str">
        <f>VLOOKUP($B31,Summary!$A:$AC,14,0)/24/3600</f>
        <v>#N/A</v>
      </c>
      <c r="P31" s="20" t="str">
        <f>VLOOKUP($B31,Summary!$A:$AC,15,0)</f>
        <v>#N/A</v>
      </c>
      <c r="Q31" s="19" t="str">
        <f>VLOOKUP($B31,Summary!$A:$AC,16,0)/24/3600</f>
        <v>#N/A</v>
      </c>
      <c r="R31" s="20" t="str">
        <f>VLOOKUP($B31,Summary!$A:$AC,17,0)</f>
        <v>#N/A</v>
      </c>
      <c r="S31" s="19" t="str">
        <f>VLOOKUP($B31,Summary!$A:$AC,18,0)/24/3600</f>
        <v>#N/A</v>
      </c>
      <c r="T31" s="20" t="str">
        <f>VLOOKUP($B31,Summary!$A:$AC,19,0)</f>
        <v>#N/A</v>
      </c>
      <c r="U31" s="19" t="str">
        <f>VLOOKUP($B31,Summary!$A:$AC,20,0)/24/3600</f>
        <v>#N/A</v>
      </c>
      <c r="V31" s="20" t="str">
        <f>VLOOKUP($B31,Summary!$A:$AC,21,0)</f>
        <v>#N/A</v>
      </c>
      <c r="W31" s="19" t="str">
        <f>VLOOKUP($B31,Summary!$A:$AC,22,0)/24/3600</f>
        <v>#N/A</v>
      </c>
      <c r="X31" s="20" t="str">
        <f>VLOOKUP($B31,Summary!$A:$AC,23,0)</f>
        <v>#N/A</v>
      </c>
      <c r="Y31" s="19" t="str">
        <f>VLOOKUP($B31,Summary!$A:$AC,24,0)/24/3600</f>
        <v>#N/A</v>
      </c>
      <c r="Z31" s="20" t="str">
        <f>VLOOKUP($B31,Summary!$A:$AC,25,0)</f>
        <v>#N/A</v>
      </c>
      <c r="AA31" s="19" t="str">
        <f>VLOOKUP($B31,Summary!$A:$AC,26,0)/24/3600</f>
        <v>#N/A</v>
      </c>
      <c r="AB31" s="20" t="str">
        <f>VLOOKUP($B31,Summary!$A:$AC,27,0)</f>
        <v>#N/A</v>
      </c>
      <c r="AC31" s="33" t="str">
        <f>VLOOKUP($B31,Summary!$A:$AC,28,0)/24/3600</f>
        <v>#N/A</v>
      </c>
      <c r="AE31" s="23" t="str">
        <f t="shared" si="1"/>
        <v>ME 28</v>
      </c>
    </row>
    <row r="32" ht="14.25" customHeight="1">
      <c r="A32" s="27">
        <v>29.0</v>
      </c>
      <c r="B32" s="27" t="str">
        <f>MATCH(AE32,Summary!$BJ:$BJ,0)-1</f>
        <v>#N/A</v>
      </c>
      <c r="C32" s="28" t="str">
        <f>VLOOKUP($B32,'Entry list'!$A:$K,2,0)</f>
        <v>#N/A</v>
      </c>
      <c r="D32" s="28" t="str">
        <f>VLOOKUP($B32,'Entry list'!$A:$K,'Entry list'!C$1,0)</f>
        <v>#N/A</v>
      </c>
      <c r="E32" s="29" t="str">
        <f>VLOOKUP($B32,Summary!$A:$AC,4,0)/24/3600</f>
        <v>#N/A</v>
      </c>
      <c r="F32" s="30" t="str">
        <f>VLOOKUP($B32,Summary!$A:$AC,5,0)</f>
        <v>#N/A</v>
      </c>
      <c r="G32" s="29" t="str">
        <f>VLOOKUP($B32,Summary!$A:$AC,6,0)/24/3600</f>
        <v>#N/A</v>
      </c>
      <c r="H32" s="30" t="str">
        <f>VLOOKUP($B32,Summary!$A:$AC,7,0)</f>
        <v>#N/A</v>
      </c>
      <c r="I32" s="29" t="str">
        <f>VLOOKUP($B32,Summary!$A:$AC,8,0)/24/3600</f>
        <v>#N/A</v>
      </c>
      <c r="J32" s="30" t="str">
        <f>VLOOKUP($B32,Summary!$A:$AC,9,0)</f>
        <v>#N/A</v>
      </c>
      <c r="K32" s="29" t="str">
        <f>VLOOKUP($B32,Summary!$A:$AC,10,0)/24/3600</f>
        <v>#N/A</v>
      </c>
      <c r="L32" s="30" t="str">
        <f>VLOOKUP($B32,Summary!$A:$AC,11,0)</f>
        <v>#N/A</v>
      </c>
      <c r="M32" s="29" t="str">
        <f>VLOOKUP($B32,Summary!$A:$AC,12,0)/24/3600</f>
        <v>#N/A</v>
      </c>
      <c r="N32" s="30" t="str">
        <f>VLOOKUP($B32,Summary!$A:$AC,13,0)</f>
        <v>#N/A</v>
      </c>
      <c r="O32" s="29" t="str">
        <f>VLOOKUP($B32,Summary!$A:$AC,14,0)/24/3600</f>
        <v>#N/A</v>
      </c>
      <c r="P32" s="30" t="str">
        <f>VLOOKUP($B32,Summary!$A:$AC,15,0)</f>
        <v>#N/A</v>
      </c>
      <c r="Q32" s="29" t="str">
        <f>VLOOKUP($B32,Summary!$A:$AC,16,0)/24/3600</f>
        <v>#N/A</v>
      </c>
      <c r="R32" s="30" t="str">
        <f>VLOOKUP($B32,Summary!$A:$AC,17,0)</f>
        <v>#N/A</v>
      </c>
      <c r="S32" s="29" t="str">
        <f>VLOOKUP($B32,Summary!$A:$AC,18,0)/24/3600</f>
        <v>#N/A</v>
      </c>
      <c r="T32" s="30" t="str">
        <f>VLOOKUP($B32,Summary!$A:$AC,19,0)</f>
        <v>#N/A</v>
      </c>
      <c r="U32" s="29" t="str">
        <f>VLOOKUP($B32,Summary!$A:$AC,20,0)/24/3600</f>
        <v>#N/A</v>
      </c>
      <c r="V32" s="30" t="str">
        <f>VLOOKUP($B32,Summary!$A:$AC,21,0)</f>
        <v>#N/A</v>
      </c>
      <c r="W32" s="29" t="str">
        <f>VLOOKUP($B32,Summary!$A:$AC,22,0)/24/3600</f>
        <v>#N/A</v>
      </c>
      <c r="X32" s="30" t="str">
        <f>VLOOKUP($B32,Summary!$A:$AC,23,0)</f>
        <v>#N/A</v>
      </c>
      <c r="Y32" s="29" t="str">
        <f>VLOOKUP($B32,Summary!$A:$AC,24,0)/24/3600</f>
        <v>#N/A</v>
      </c>
      <c r="Z32" s="30" t="str">
        <f>VLOOKUP($B32,Summary!$A:$AC,25,0)</f>
        <v>#N/A</v>
      </c>
      <c r="AA32" s="29" t="str">
        <f>VLOOKUP($B32,Summary!$A:$AC,26,0)/24/3600</f>
        <v>#N/A</v>
      </c>
      <c r="AB32" s="30" t="str">
        <f>VLOOKUP($B32,Summary!$A:$AC,27,0)</f>
        <v>#N/A</v>
      </c>
      <c r="AC32" s="31" t="str">
        <f>VLOOKUP($B32,Summary!$A:$AC,28,0)/24/3600</f>
        <v>#N/A</v>
      </c>
      <c r="AD32" s="32"/>
      <c r="AE32" s="32" t="str">
        <f t="shared" si="1"/>
        <v>ME 29</v>
      </c>
      <c r="AF32" s="32"/>
      <c r="AG32" s="32"/>
      <c r="AH32" s="32"/>
      <c r="AI32" s="32"/>
      <c r="AJ32" s="32"/>
    </row>
    <row r="33" ht="14.25" customHeight="1">
      <c r="A33" s="17">
        <v>30.0</v>
      </c>
      <c r="B33" s="17" t="str">
        <f>MATCH(AE33,Summary!$BJ:$BJ,0)-1</f>
        <v>#N/A</v>
      </c>
      <c r="C33" s="18" t="str">
        <f>VLOOKUP($B33,'Entry list'!$A:$K,2,0)</f>
        <v>#N/A</v>
      </c>
      <c r="D33" s="18" t="str">
        <f>VLOOKUP($B33,'Entry list'!$A:$K,'Entry list'!C$1,0)</f>
        <v>#N/A</v>
      </c>
      <c r="E33" s="19" t="str">
        <f>VLOOKUP($B33,Summary!$A:$AC,4,0)/24/3600</f>
        <v>#N/A</v>
      </c>
      <c r="F33" s="20" t="str">
        <f>VLOOKUP($B33,Summary!$A:$AC,5,0)</f>
        <v>#N/A</v>
      </c>
      <c r="G33" s="19" t="str">
        <f>VLOOKUP($B33,Summary!$A:$AC,6,0)/24/3600</f>
        <v>#N/A</v>
      </c>
      <c r="H33" s="20" t="str">
        <f>VLOOKUP($B33,Summary!$A:$AC,7,0)</f>
        <v>#N/A</v>
      </c>
      <c r="I33" s="19" t="str">
        <f>VLOOKUP($B33,Summary!$A:$AC,8,0)/24/3600</f>
        <v>#N/A</v>
      </c>
      <c r="J33" s="20" t="str">
        <f>VLOOKUP($B33,Summary!$A:$AC,9,0)</f>
        <v>#N/A</v>
      </c>
      <c r="K33" s="19" t="str">
        <f>VLOOKUP($B33,Summary!$A:$AC,10,0)/24/3600</f>
        <v>#N/A</v>
      </c>
      <c r="L33" s="20" t="str">
        <f>VLOOKUP($B33,Summary!$A:$AC,11,0)</f>
        <v>#N/A</v>
      </c>
      <c r="M33" s="19" t="str">
        <f>VLOOKUP($B33,Summary!$A:$AC,12,0)/24/3600</f>
        <v>#N/A</v>
      </c>
      <c r="N33" s="20" t="str">
        <f>VLOOKUP($B33,Summary!$A:$AC,13,0)</f>
        <v>#N/A</v>
      </c>
      <c r="O33" s="19" t="str">
        <f>VLOOKUP($B33,Summary!$A:$AC,14,0)/24/3600</f>
        <v>#N/A</v>
      </c>
      <c r="P33" s="20" t="str">
        <f>VLOOKUP($B33,Summary!$A:$AC,15,0)</f>
        <v>#N/A</v>
      </c>
      <c r="Q33" s="19" t="str">
        <f>VLOOKUP($B33,Summary!$A:$AC,16,0)/24/3600</f>
        <v>#N/A</v>
      </c>
      <c r="R33" s="20" t="str">
        <f>VLOOKUP($B33,Summary!$A:$AC,17,0)</f>
        <v>#N/A</v>
      </c>
      <c r="S33" s="19" t="str">
        <f>VLOOKUP($B33,Summary!$A:$AC,18,0)/24/3600</f>
        <v>#N/A</v>
      </c>
      <c r="T33" s="20" t="str">
        <f>VLOOKUP($B33,Summary!$A:$AC,19,0)</f>
        <v>#N/A</v>
      </c>
      <c r="U33" s="19" t="str">
        <f>VLOOKUP($B33,Summary!$A:$AC,20,0)/24/3600</f>
        <v>#N/A</v>
      </c>
      <c r="V33" s="20" t="str">
        <f>VLOOKUP($B33,Summary!$A:$AC,21,0)</f>
        <v>#N/A</v>
      </c>
      <c r="W33" s="19" t="str">
        <f>VLOOKUP($B33,Summary!$A:$AC,22,0)/24/3600</f>
        <v>#N/A</v>
      </c>
      <c r="X33" s="20" t="str">
        <f>VLOOKUP($B33,Summary!$A:$AC,23,0)</f>
        <v>#N/A</v>
      </c>
      <c r="Y33" s="19" t="str">
        <f>VLOOKUP($B33,Summary!$A:$AC,24,0)/24/3600</f>
        <v>#N/A</v>
      </c>
      <c r="Z33" s="20" t="str">
        <f>VLOOKUP($B33,Summary!$A:$AC,25,0)</f>
        <v>#N/A</v>
      </c>
      <c r="AA33" s="19" t="str">
        <f>VLOOKUP($B33,Summary!$A:$AC,26,0)/24/3600</f>
        <v>#N/A</v>
      </c>
      <c r="AB33" s="20" t="str">
        <f>VLOOKUP($B33,Summary!$A:$AC,27,0)</f>
        <v>#N/A</v>
      </c>
      <c r="AC33" s="33" t="str">
        <f>VLOOKUP($B33,Summary!$A:$AC,28,0)/24/3600</f>
        <v>#N/A</v>
      </c>
      <c r="AE33" s="23" t="str">
        <f t="shared" si="1"/>
        <v>ME 30</v>
      </c>
    </row>
    <row r="34" ht="14.25" customHeight="1">
      <c r="A34" s="27">
        <v>31.0</v>
      </c>
      <c r="B34" s="27" t="str">
        <f>MATCH(AE34,Summary!$BJ:$BJ,0)-1</f>
        <v>#N/A</v>
      </c>
      <c r="C34" s="28" t="str">
        <f>VLOOKUP($B34,'Entry list'!$A:$K,2,0)</f>
        <v>#N/A</v>
      </c>
      <c r="D34" s="28" t="str">
        <f>VLOOKUP($B34,'Entry list'!$A:$K,'Entry list'!C$1,0)</f>
        <v>#N/A</v>
      </c>
      <c r="E34" s="29" t="str">
        <f>VLOOKUP($B34,Summary!$A:$AC,4,0)/24/3600</f>
        <v>#N/A</v>
      </c>
      <c r="F34" s="30" t="str">
        <f>VLOOKUP($B34,Summary!$A:$AC,5,0)</f>
        <v>#N/A</v>
      </c>
      <c r="G34" s="29" t="str">
        <f>VLOOKUP($B34,Summary!$A:$AC,6,0)/24/3600</f>
        <v>#N/A</v>
      </c>
      <c r="H34" s="30" t="str">
        <f>VLOOKUP($B34,Summary!$A:$AC,7,0)</f>
        <v>#N/A</v>
      </c>
      <c r="I34" s="29" t="str">
        <f>VLOOKUP($B34,Summary!$A:$AC,8,0)/24/3600</f>
        <v>#N/A</v>
      </c>
      <c r="J34" s="30" t="str">
        <f>VLOOKUP($B34,Summary!$A:$AC,9,0)</f>
        <v>#N/A</v>
      </c>
      <c r="K34" s="29" t="str">
        <f>VLOOKUP($B34,Summary!$A:$AC,10,0)/24/3600</f>
        <v>#N/A</v>
      </c>
      <c r="L34" s="30" t="str">
        <f>VLOOKUP($B34,Summary!$A:$AC,11,0)</f>
        <v>#N/A</v>
      </c>
      <c r="M34" s="29" t="str">
        <f>VLOOKUP($B34,Summary!$A:$AC,12,0)/24/3600</f>
        <v>#N/A</v>
      </c>
      <c r="N34" s="30" t="str">
        <f>VLOOKUP($B34,Summary!$A:$AC,13,0)</f>
        <v>#N/A</v>
      </c>
      <c r="O34" s="29" t="str">
        <f>VLOOKUP($B34,Summary!$A:$AC,14,0)/24/3600</f>
        <v>#N/A</v>
      </c>
      <c r="P34" s="30" t="str">
        <f>VLOOKUP($B34,Summary!$A:$AC,15,0)</f>
        <v>#N/A</v>
      </c>
      <c r="Q34" s="29" t="str">
        <f>VLOOKUP($B34,Summary!$A:$AC,16,0)/24/3600</f>
        <v>#N/A</v>
      </c>
      <c r="R34" s="30" t="str">
        <f>VLOOKUP($B34,Summary!$A:$AC,17,0)</f>
        <v>#N/A</v>
      </c>
      <c r="S34" s="29" t="str">
        <f>VLOOKUP($B34,Summary!$A:$AC,18,0)/24/3600</f>
        <v>#N/A</v>
      </c>
      <c r="T34" s="30" t="str">
        <f>VLOOKUP($B34,Summary!$A:$AC,19,0)</f>
        <v>#N/A</v>
      </c>
      <c r="U34" s="29" t="str">
        <f>VLOOKUP($B34,Summary!$A:$AC,20,0)/24/3600</f>
        <v>#N/A</v>
      </c>
      <c r="V34" s="30" t="str">
        <f>VLOOKUP($B34,Summary!$A:$AC,21,0)</f>
        <v>#N/A</v>
      </c>
      <c r="W34" s="29" t="str">
        <f>VLOOKUP($B34,Summary!$A:$AC,22,0)/24/3600</f>
        <v>#N/A</v>
      </c>
      <c r="X34" s="30" t="str">
        <f>VLOOKUP($B34,Summary!$A:$AC,23,0)</f>
        <v>#N/A</v>
      </c>
      <c r="Y34" s="29" t="str">
        <f>VLOOKUP($B34,Summary!$A:$AC,24,0)/24/3600</f>
        <v>#N/A</v>
      </c>
      <c r="Z34" s="30" t="str">
        <f>VLOOKUP($B34,Summary!$A:$AC,25,0)</f>
        <v>#N/A</v>
      </c>
      <c r="AA34" s="29" t="str">
        <f>VLOOKUP($B34,Summary!$A:$AC,26,0)/24/3600</f>
        <v>#N/A</v>
      </c>
      <c r="AB34" s="30" t="str">
        <f>VLOOKUP($B34,Summary!$A:$AC,27,0)</f>
        <v>#N/A</v>
      </c>
      <c r="AC34" s="31" t="str">
        <f>VLOOKUP($B34,Summary!$A:$AC,28,0)/24/3600</f>
        <v>#N/A</v>
      </c>
      <c r="AD34" s="32"/>
      <c r="AE34" s="32" t="str">
        <f t="shared" si="1"/>
        <v>ME 31</v>
      </c>
      <c r="AF34" s="32"/>
      <c r="AG34" s="32"/>
      <c r="AH34" s="32"/>
      <c r="AI34" s="32"/>
      <c r="AJ34" s="32"/>
    </row>
    <row r="35" ht="14.25" customHeight="1">
      <c r="A35" s="17">
        <v>32.0</v>
      </c>
      <c r="B35" s="17" t="str">
        <f>MATCH(AE35,Summary!$BJ:$BJ,0)-1</f>
        <v>#N/A</v>
      </c>
      <c r="C35" s="18" t="str">
        <f>VLOOKUP($B35,'Entry list'!$A:$K,2,0)</f>
        <v>#N/A</v>
      </c>
      <c r="D35" s="18" t="str">
        <f>VLOOKUP($B35,'Entry list'!$A:$K,'Entry list'!C$1,0)</f>
        <v>#N/A</v>
      </c>
      <c r="E35" s="19" t="str">
        <f>VLOOKUP($B35,Summary!$A:$AC,4,0)/24/3600</f>
        <v>#N/A</v>
      </c>
      <c r="F35" s="20" t="str">
        <f>VLOOKUP($B35,Summary!$A:$AC,5,0)</f>
        <v>#N/A</v>
      </c>
      <c r="G35" s="19" t="str">
        <f>VLOOKUP($B35,Summary!$A:$AC,6,0)/24/3600</f>
        <v>#N/A</v>
      </c>
      <c r="H35" s="20" t="str">
        <f>VLOOKUP($B35,Summary!$A:$AC,7,0)</f>
        <v>#N/A</v>
      </c>
      <c r="I35" s="19" t="str">
        <f>VLOOKUP($B35,Summary!$A:$AC,8,0)/24/3600</f>
        <v>#N/A</v>
      </c>
      <c r="J35" s="20" t="str">
        <f>VLOOKUP($B35,Summary!$A:$AC,9,0)</f>
        <v>#N/A</v>
      </c>
      <c r="K35" s="19" t="str">
        <f>VLOOKUP($B35,Summary!$A:$AC,10,0)/24/3600</f>
        <v>#N/A</v>
      </c>
      <c r="L35" s="20" t="str">
        <f>VLOOKUP($B35,Summary!$A:$AC,11,0)</f>
        <v>#N/A</v>
      </c>
      <c r="M35" s="19" t="str">
        <f>VLOOKUP($B35,Summary!$A:$AC,12,0)/24/3600</f>
        <v>#N/A</v>
      </c>
      <c r="N35" s="20" t="str">
        <f>VLOOKUP($B35,Summary!$A:$AC,13,0)</f>
        <v>#N/A</v>
      </c>
      <c r="O35" s="19" t="str">
        <f>VLOOKUP($B35,Summary!$A:$AC,14,0)/24/3600</f>
        <v>#N/A</v>
      </c>
      <c r="P35" s="20" t="str">
        <f>VLOOKUP($B35,Summary!$A:$AC,15,0)</f>
        <v>#N/A</v>
      </c>
      <c r="Q35" s="19" t="str">
        <f>VLOOKUP($B35,Summary!$A:$AC,16,0)/24/3600</f>
        <v>#N/A</v>
      </c>
      <c r="R35" s="20" t="str">
        <f>VLOOKUP($B35,Summary!$A:$AC,17,0)</f>
        <v>#N/A</v>
      </c>
      <c r="S35" s="19" t="str">
        <f>VLOOKUP($B35,Summary!$A:$AC,18,0)/24/3600</f>
        <v>#N/A</v>
      </c>
      <c r="T35" s="20" t="str">
        <f>VLOOKUP($B35,Summary!$A:$AC,19,0)</f>
        <v>#N/A</v>
      </c>
      <c r="U35" s="19" t="str">
        <f>VLOOKUP($B35,Summary!$A:$AC,20,0)/24/3600</f>
        <v>#N/A</v>
      </c>
      <c r="V35" s="20" t="str">
        <f>VLOOKUP($B35,Summary!$A:$AC,21,0)</f>
        <v>#N/A</v>
      </c>
      <c r="W35" s="19" t="str">
        <f>VLOOKUP($B35,Summary!$A:$AC,22,0)/24/3600</f>
        <v>#N/A</v>
      </c>
      <c r="X35" s="20" t="str">
        <f>VLOOKUP($B35,Summary!$A:$AC,23,0)</f>
        <v>#N/A</v>
      </c>
      <c r="Y35" s="19" t="str">
        <f>VLOOKUP($B35,Summary!$A:$AC,24,0)/24/3600</f>
        <v>#N/A</v>
      </c>
      <c r="Z35" s="20" t="str">
        <f>VLOOKUP($B35,Summary!$A:$AC,25,0)</f>
        <v>#N/A</v>
      </c>
      <c r="AA35" s="19" t="str">
        <f>VLOOKUP($B35,Summary!$A:$AC,26,0)/24/3600</f>
        <v>#N/A</v>
      </c>
      <c r="AB35" s="20" t="str">
        <f>VLOOKUP($B35,Summary!$A:$AC,27,0)</f>
        <v>#N/A</v>
      </c>
      <c r="AC35" s="33" t="str">
        <f>VLOOKUP($B35,Summary!$A:$AC,28,0)/24/3600</f>
        <v>#N/A</v>
      </c>
      <c r="AE35" s="23" t="str">
        <f t="shared" si="1"/>
        <v>ME 32</v>
      </c>
    </row>
    <row r="36" ht="14.25" customHeight="1">
      <c r="A36" s="27">
        <v>33.0</v>
      </c>
      <c r="B36" s="27" t="str">
        <f>MATCH(AE36,Summary!$BJ:$BJ,0)-1</f>
        <v>#N/A</v>
      </c>
      <c r="C36" s="28" t="str">
        <f>VLOOKUP($B36,'Entry list'!$A:$K,2,0)</f>
        <v>#N/A</v>
      </c>
      <c r="D36" s="28" t="str">
        <f>VLOOKUP($B36,'Entry list'!$A:$K,'Entry list'!C$1,0)</f>
        <v>#N/A</v>
      </c>
      <c r="E36" s="29" t="str">
        <f>VLOOKUP($B36,Summary!$A:$AC,4,0)/24/3600</f>
        <v>#N/A</v>
      </c>
      <c r="F36" s="30" t="str">
        <f>VLOOKUP($B36,Summary!$A:$AC,5,0)</f>
        <v>#N/A</v>
      </c>
      <c r="G36" s="29" t="str">
        <f>VLOOKUP($B36,Summary!$A:$AC,6,0)/24/3600</f>
        <v>#N/A</v>
      </c>
      <c r="H36" s="30" t="str">
        <f>VLOOKUP($B36,Summary!$A:$AC,7,0)</f>
        <v>#N/A</v>
      </c>
      <c r="I36" s="29" t="str">
        <f>VLOOKUP($B36,Summary!$A:$AC,8,0)/24/3600</f>
        <v>#N/A</v>
      </c>
      <c r="J36" s="30" t="str">
        <f>VLOOKUP($B36,Summary!$A:$AC,9,0)</f>
        <v>#N/A</v>
      </c>
      <c r="K36" s="29" t="str">
        <f>VLOOKUP($B36,Summary!$A:$AC,10,0)/24/3600</f>
        <v>#N/A</v>
      </c>
      <c r="L36" s="30" t="str">
        <f>VLOOKUP($B36,Summary!$A:$AC,11,0)</f>
        <v>#N/A</v>
      </c>
      <c r="M36" s="29" t="str">
        <f>VLOOKUP($B36,Summary!$A:$AC,12,0)/24/3600</f>
        <v>#N/A</v>
      </c>
      <c r="N36" s="30" t="str">
        <f>VLOOKUP($B36,Summary!$A:$AC,13,0)</f>
        <v>#N/A</v>
      </c>
      <c r="O36" s="29" t="str">
        <f>VLOOKUP($B36,Summary!$A:$AC,14,0)/24/3600</f>
        <v>#N/A</v>
      </c>
      <c r="P36" s="30" t="str">
        <f>VLOOKUP($B36,Summary!$A:$AC,15,0)</f>
        <v>#N/A</v>
      </c>
      <c r="Q36" s="29" t="str">
        <f>VLOOKUP($B36,Summary!$A:$AC,16,0)/24/3600</f>
        <v>#N/A</v>
      </c>
      <c r="R36" s="30" t="str">
        <f>VLOOKUP($B36,Summary!$A:$AC,17,0)</f>
        <v>#N/A</v>
      </c>
      <c r="S36" s="29" t="str">
        <f>VLOOKUP($B36,Summary!$A:$AC,18,0)/24/3600</f>
        <v>#N/A</v>
      </c>
      <c r="T36" s="30" t="str">
        <f>VLOOKUP($B36,Summary!$A:$AC,19,0)</f>
        <v>#N/A</v>
      </c>
      <c r="U36" s="29" t="str">
        <f>VLOOKUP($B36,Summary!$A:$AC,20,0)/24/3600</f>
        <v>#N/A</v>
      </c>
      <c r="V36" s="30" t="str">
        <f>VLOOKUP($B36,Summary!$A:$AC,21,0)</f>
        <v>#N/A</v>
      </c>
      <c r="W36" s="29" t="str">
        <f>VLOOKUP($B36,Summary!$A:$AC,22,0)/24/3600</f>
        <v>#N/A</v>
      </c>
      <c r="X36" s="30" t="str">
        <f>VLOOKUP($B36,Summary!$A:$AC,23,0)</f>
        <v>#N/A</v>
      </c>
      <c r="Y36" s="29" t="str">
        <f>VLOOKUP($B36,Summary!$A:$AC,24,0)/24/3600</f>
        <v>#N/A</v>
      </c>
      <c r="Z36" s="30" t="str">
        <f>VLOOKUP($B36,Summary!$A:$AC,25,0)</f>
        <v>#N/A</v>
      </c>
      <c r="AA36" s="29" t="str">
        <f>VLOOKUP($B36,Summary!$A:$AC,26,0)/24/3600</f>
        <v>#N/A</v>
      </c>
      <c r="AB36" s="30" t="str">
        <f>VLOOKUP($B36,Summary!$A:$AC,27,0)</f>
        <v>#N/A</v>
      </c>
      <c r="AC36" s="31" t="str">
        <f>VLOOKUP($B36,Summary!$A:$AC,28,0)/24/3600</f>
        <v>#N/A</v>
      </c>
      <c r="AD36" s="32"/>
      <c r="AE36" s="32" t="str">
        <f t="shared" si="1"/>
        <v>ME 33</v>
      </c>
      <c r="AF36" s="32"/>
      <c r="AG36" s="32"/>
      <c r="AH36" s="32"/>
      <c r="AI36" s="32"/>
      <c r="AJ36" s="32"/>
    </row>
    <row r="37" ht="14.25" customHeight="1">
      <c r="A37" s="17">
        <v>34.0</v>
      </c>
      <c r="B37" s="17" t="str">
        <f>MATCH(AE37,Summary!$BJ:$BJ,0)-1</f>
        <v>#N/A</v>
      </c>
      <c r="C37" s="18" t="str">
        <f>VLOOKUP($B37,'Entry list'!$A:$K,2,0)</f>
        <v>#N/A</v>
      </c>
      <c r="D37" s="18" t="str">
        <f>VLOOKUP($B37,'Entry list'!$A:$K,'Entry list'!C$1,0)</f>
        <v>#N/A</v>
      </c>
      <c r="E37" s="19" t="str">
        <f>VLOOKUP($B37,Summary!$A:$AC,4,0)/24/3600</f>
        <v>#N/A</v>
      </c>
      <c r="F37" s="20" t="str">
        <f>VLOOKUP($B37,Summary!$A:$AC,5,0)</f>
        <v>#N/A</v>
      </c>
      <c r="G37" s="19" t="str">
        <f>VLOOKUP($B37,Summary!$A:$AC,6,0)/24/3600</f>
        <v>#N/A</v>
      </c>
      <c r="H37" s="20" t="str">
        <f>VLOOKUP($B37,Summary!$A:$AC,7,0)</f>
        <v>#N/A</v>
      </c>
      <c r="I37" s="19" t="str">
        <f>VLOOKUP($B37,Summary!$A:$AC,8,0)/24/3600</f>
        <v>#N/A</v>
      </c>
      <c r="J37" s="20" t="str">
        <f>VLOOKUP($B37,Summary!$A:$AC,9,0)</f>
        <v>#N/A</v>
      </c>
      <c r="K37" s="19" t="str">
        <f>VLOOKUP($B37,Summary!$A:$AC,10,0)/24/3600</f>
        <v>#N/A</v>
      </c>
      <c r="L37" s="20" t="str">
        <f>VLOOKUP($B37,Summary!$A:$AC,11,0)</f>
        <v>#N/A</v>
      </c>
      <c r="M37" s="19" t="str">
        <f>VLOOKUP($B37,Summary!$A:$AC,12,0)/24/3600</f>
        <v>#N/A</v>
      </c>
      <c r="N37" s="20" t="str">
        <f>VLOOKUP($B37,Summary!$A:$AC,13,0)</f>
        <v>#N/A</v>
      </c>
      <c r="O37" s="19" t="str">
        <f>VLOOKUP($B37,Summary!$A:$AC,14,0)/24/3600</f>
        <v>#N/A</v>
      </c>
      <c r="P37" s="20" t="str">
        <f>VLOOKUP($B37,Summary!$A:$AC,15,0)</f>
        <v>#N/A</v>
      </c>
      <c r="Q37" s="19" t="str">
        <f>VLOOKUP($B37,Summary!$A:$AC,16,0)/24/3600</f>
        <v>#N/A</v>
      </c>
      <c r="R37" s="20" t="str">
        <f>VLOOKUP($B37,Summary!$A:$AC,17,0)</f>
        <v>#N/A</v>
      </c>
      <c r="S37" s="19" t="str">
        <f>VLOOKUP($B37,Summary!$A:$AC,18,0)/24/3600</f>
        <v>#N/A</v>
      </c>
      <c r="T37" s="20" t="str">
        <f>VLOOKUP($B37,Summary!$A:$AC,19,0)</f>
        <v>#N/A</v>
      </c>
      <c r="U37" s="19" t="str">
        <f>VLOOKUP($B37,Summary!$A:$AC,20,0)/24/3600</f>
        <v>#N/A</v>
      </c>
      <c r="V37" s="20" t="str">
        <f>VLOOKUP($B37,Summary!$A:$AC,21,0)</f>
        <v>#N/A</v>
      </c>
      <c r="W37" s="19" t="str">
        <f>VLOOKUP($B37,Summary!$A:$AC,22,0)/24/3600</f>
        <v>#N/A</v>
      </c>
      <c r="X37" s="20" t="str">
        <f>VLOOKUP($B37,Summary!$A:$AC,23,0)</f>
        <v>#N/A</v>
      </c>
      <c r="Y37" s="19" t="str">
        <f>VLOOKUP($B37,Summary!$A:$AC,24,0)/24/3600</f>
        <v>#N/A</v>
      </c>
      <c r="Z37" s="20" t="str">
        <f>VLOOKUP($B37,Summary!$A:$AC,25,0)</f>
        <v>#N/A</v>
      </c>
      <c r="AA37" s="19" t="str">
        <f>VLOOKUP($B37,Summary!$A:$AC,26,0)/24/3600</f>
        <v>#N/A</v>
      </c>
      <c r="AB37" s="20" t="str">
        <f>VLOOKUP($B37,Summary!$A:$AC,27,0)</f>
        <v>#N/A</v>
      </c>
      <c r="AC37" s="33" t="str">
        <f>VLOOKUP($B37,Summary!$A:$AC,28,0)/24/3600</f>
        <v>#N/A</v>
      </c>
      <c r="AE37" s="23" t="str">
        <f t="shared" si="1"/>
        <v>ME 34</v>
      </c>
    </row>
    <row r="38" ht="14.25" customHeight="1">
      <c r="A38" s="27">
        <v>35.0</v>
      </c>
      <c r="B38" s="27" t="str">
        <f>MATCH(AE38,Summary!$BJ:$BJ,0)-1</f>
        <v>#N/A</v>
      </c>
      <c r="C38" s="28" t="str">
        <f>VLOOKUP($B38,'Entry list'!$A:$K,2,0)</f>
        <v>#N/A</v>
      </c>
      <c r="D38" s="28" t="str">
        <f>VLOOKUP($B38,'Entry list'!$A:$K,'Entry list'!C$1,0)</f>
        <v>#N/A</v>
      </c>
      <c r="E38" s="29" t="str">
        <f>VLOOKUP($B38,Summary!$A:$AC,4,0)/24/3600</f>
        <v>#N/A</v>
      </c>
      <c r="F38" s="30" t="str">
        <f>VLOOKUP($B38,Summary!$A:$AC,5,0)</f>
        <v>#N/A</v>
      </c>
      <c r="G38" s="29" t="str">
        <f>VLOOKUP($B38,Summary!$A:$AC,6,0)/24/3600</f>
        <v>#N/A</v>
      </c>
      <c r="H38" s="30" t="str">
        <f>VLOOKUP($B38,Summary!$A:$AC,7,0)</f>
        <v>#N/A</v>
      </c>
      <c r="I38" s="29" t="str">
        <f>VLOOKUP($B38,Summary!$A:$AC,8,0)/24/3600</f>
        <v>#N/A</v>
      </c>
      <c r="J38" s="30" t="str">
        <f>VLOOKUP($B38,Summary!$A:$AC,9,0)</f>
        <v>#N/A</v>
      </c>
      <c r="K38" s="29" t="str">
        <f>VLOOKUP($B38,Summary!$A:$AC,10,0)/24/3600</f>
        <v>#N/A</v>
      </c>
      <c r="L38" s="30" t="str">
        <f>VLOOKUP($B38,Summary!$A:$AC,11,0)</f>
        <v>#N/A</v>
      </c>
      <c r="M38" s="29" t="str">
        <f>VLOOKUP($B38,Summary!$A:$AC,12,0)/24/3600</f>
        <v>#N/A</v>
      </c>
      <c r="N38" s="30" t="str">
        <f>VLOOKUP($B38,Summary!$A:$AC,13,0)</f>
        <v>#N/A</v>
      </c>
      <c r="O38" s="29" t="str">
        <f>VLOOKUP($B38,Summary!$A:$AC,14,0)/24/3600</f>
        <v>#N/A</v>
      </c>
      <c r="P38" s="30" t="str">
        <f>VLOOKUP($B38,Summary!$A:$AC,15,0)</f>
        <v>#N/A</v>
      </c>
      <c r="Q38" s="29" t="str">
        <f>VLOOKUP($B38,Summary!$A:$AC,16,0)/24/3600</f>
        <v>#N/A</v>
      </c>
      <c r="R38" s="30" t="str">
        <f>VLOOKUP($B38,Summary!$A:$AC,17,0)</f>
        <v>#N/A</v>
      </c>
      <c r="S38" s="29" t="str">
        <f>VLOOKUP($B38,Summary!$A:$AC,18,0)/24/3600</f>
        <v>#N/A</v>
      </c>
      <c r="T38" s="30" t="str">
        <f>VLOOKUP($B38,Summary!$A:$AC,19,0)</f>
        <v>#N/A</v>
      </c>
      <c r="U38" s="29" t="str">
        <f>VLOOKUP($B38,Summary!$A:$AC,20,0)/24/3600</f>
        <v>#N/A</v>
      </c>
      <c r="V38" s="30" t="str">
        <f>VLOOKUP($B38,Summary!$A:$AC,21,0)</f>
        <v>#N/A</v>
      </c>
      <c r="W38" s="29" t="str">
        <f>VLOOKUP($B38,Summary!$A:$AC,22,0)/24/3600</f>
        <v>#N/A</v>
      </c>
      <c r="X38" s="30" t="str">
        <f>VLOOKUP($B38,Summary!$A:$AC,23,0)</f>
        <v>#N/A</v>
      </c>
      <c r="Y38" s="29" t="str">
        <f>VLOOKUP($B38,Summary!$A:$AC,24,0)/24/3600</f>
        <v>#N/A</v>
      </c>
      <c r="Z38" s="30" t="str">
        <f>VLOOKUP($B38,Summary!$A:$AC,25,0)</f>
        <v>#N/A</v>
      </c>
      <c r="AA38" s="29" t="str">
        <f>VLOOKUP($B38,Summary!$A:$AC,26,0)/24/3600</f>
        <v>#N/A</v>
      </c>
      <c r="AB38" s="30" t="str">
        <f>VLOOKUP($B38,Summary!$A:$AC,27,0)</f>
        <v>#N/A</v>
      </c>
      <c r="AC38" s="31" t="str">
        <f>VLOOKUP($B38,Summary!$A:$AC,28,0)/24/3600</f>
        <v>#N/A</v>
      </c>
      <c r="AD38" s="32"/>
      <c r="AE38" s="32" t="str">
        <f t="shared" si="1"/>
        <v>ME 35</v>
      </c>
      <c r="AF38" s="32"/>
      <c r="AG38" s="32"/>
      <c r="AH38" s="32"/>
      <c r="AI38" s="32"/>
      <c r="AJ38" s="32"/>
    </row>
    <row r="39" ht="14.25" customHeight="1">
      <c r="A39" s="17">
        <v>36.0</v>
      </c>
      <c r="B39" s="17" t="str">
        <f>MATCH(AE39,Summary!$BJ:$BJ,0)-1</f>
        <v>#N/A</v>
      </c>
      <c r="C39" s="18" t="str">
        <f>VLOOKUP($B39,'Entry list'!$A:$K,2,0)</f>
        <v>#N/A</v>
      </c>
      <c r="D39" s="18" t="str">
        <f>VLOOKUP($B39,'Entry list'!$A:$K,'Entry list'!C$1,0)</f>
        <v>#N/A</v>
      </c>
      <c r="E39" s="19" t="str">
        <f>VLOOKUP($B39,Summary!$A:$AC,4,0)/24/3600</f>
        <v>#N/A</v>
      </c>
      <c r="F39" s="20" t="str">
        <f>VLOOKUP($B39,Summary!$A:$AC,5,0)</f>
        <v>#N/A</v>
      </c>
      <c r="G39" s="19" t="str">
        <f>VLOOKUP($B39,Summary!$A:$AC,6,0)/24/3600</f>
        <v>#N/A</v>
      </c>
      <c r="H39" s="20" t="str">
        <f>VLOOKUP($B39,Summary!$A:$AC,7,0)</f>
        <v>#N/A</v>
      </c>
      <c r="I39" s="19" t="str">
        <f>VLOOKUP($B39,Summary!$A:$AC,8,0)/24/3600</f>
        <v>#N/A</v>
      </c>
      <c r="J39" s="20" t="str">
        <f>VLOOKUP($B39,Summary!$A:$AC,9,0)</f>
        <v>#N/A</v>
      </c>
      <c r="K39" s="19" t="str">
        <f>VLOOKUP($B39,Summary!$A:$AC,10,0)/24/3600</f>
        <v>#N/A</v>
      </c>
      <c r="L39" s="20" t="str">
        <f>VLOOKUP($B39,Summary!$A:$AC,11,0)</f>
        <v>#N/A</v>
      </c>
      <c r="M39" s="19" t="str">
        <f>VLOOKUP($B39,Summary!$A:$AC,12,0)/24/3600</f>
        <v>#N/A</v>
      </c>
      <c r="N39" s="20" t="str">
        <f>VLOOKUP($B39,Summary!$A:$AC,13,0)</f>
        <v>#N/A</v>
      </c>
      <c r="O39" s="19" t="str">
        <f>VLOOKUP($B39,Summary!$A:$AC,14,0)/24/3600</f>
        <v>#N/A</v>
      </c>
      <c r="P39" s="20" t="str">
        <f>VLOOKUP($B39,Summary!$A:$AC,15,0)</f>
        <v>#N/A</v>
      </c>
      <c r="Q39" s="19" t="str">
        <f>VLOOKUP($B39,Summary!$A:$AC,16,0)/24/3600</f>
        <v>#N/A</v>
      </c>
      <c r="R39" s="20" t="str">
        <f>VLOOKUP($B39,Summary!$A:$AC,17,0)</f>
        <v>#N/A</v>
      </c>
      <c r="S39" s="19" t="str">
        <f>VLOOKUP($B39,Summary!$A:$AC,18,0)/24/3600</f>
        <v>#N/A</v>
      </c>
      <c r="T39" s="20" t="str">
        <f>VLOOKUP($B39,Summary!$A:$AC,19,0)</f>
        <v>#N/A</v>
      </c>
      <c r="U39" s="19" t="str">
        <f>VLOOKUP($B39,Summary!$A:$AC,20,0)/24/3600</f>
        <v>#N/A</v>
      </c>
      <c r="V39" s="20" t="str">
        <f>VLOOKUP($B39,Summary!$A:$AC,21,0)</f>
        <v>#N/A</v>
      </c>
      <c r="W39" s="19" t="str">
        <f>VLOOKUP($B39,Summary!$A:$AC,22,0)/24/3600</f>
        <v>#N/A</v>
      </c>
      <c r="X39" s="20" t="str">
        <f>VLOOKUP($B39,Summary!$A:$AC,23,0)</f>
        <v>#N/A</v>
      </c>
      <c r="Y39" s="19" t="str">
        <f>VLOOKUP($B39,Summary!$A:$AC,24,0)/24/3600</f>
        <v>#N/A</v>
      </c>
      <c r="Z39" s="20" t="str">
        <f>VLOOKUP($B39,Summary!$A:$AC,25,0)</f>
        <v>#N/A</v>
      </c>
      <c r="AA39" s="19" t="str">
        <f>VLOOKUP($B39,Summary!$A:$AC,26,0)/24/3600</f>
        <v>#N/A</v>
      </c>
      <c r="AB39" s="20" t="str">
        <f>VLOOKUP($B39,Summary!$A:$AC,27,0)</f>
        <v>#N/A</v>
      </c>
      <c r="AC39" s="33" t="str">
        <f>VLOOKUP($B39,Summary!$A:$AC,28,0)/24/3600</f>
        <v>#N/A</v>
      </c>
      <c r="AE39" s="23" t="str">
        <f t="shared" si="1"/>
        <v>ME 36</v>
      </c>
    </row>
    <row r="40" ht="14.25" customHeight="1">
      <c r="A40" s="27">
        <v>37.0</v>
      </c>
      <c r="B40" s="27" t="str">
        <f>MATCH(AE40,Summary!$BJ:$BJ,0)-1</f>
        <v>#N/A</v>
      </c>
      <c r="C40" s="28" t="str">
        <f>VLOOKUP($B40,'Entry list'!$A:$K,2,0)</f>
        <v>#N/A</v>
      </c>
      <c r="D40" s="28" t="str">
        <f>VLOOKUP($B40,'Entry list'!$A:$K,'Entry list'!C$1,0)</f>
        <v>#N/A</v>
      </c>
      <c r="E40" s="29" t="str">
        <f>VLOOKUP($B40,Summary!$A:$AC,4,0)/24/3600</f>
        <v>#N/A</v>
      </c>
      <c r="F40" s="30" t="str">
        <f>VLOOKUP($B40,Summary!$A:$AC,5,0)</f>
        <v>#N/A</v>
      </c>
      <c r="G40" s="29" t="str">
        <f>VLOOKUP($B40,Summary!$A:$AC,6,0)/24/3600</f>
        <v>#N/A</v>
      </c>
      <c r="H40" s="30" t="str">
        <f>VLOOKUP($B40,Summary!$A:$AC,7,0)</f>
        <v>#N/A</v>
      </c>
      <c r="I40" s="29" t="str">
        <f>VLOOKUP($B40,Summary!$A:$AC,8,0)/24/3600</f>
        <v>#N/A</v>
      </c>
      <c r="J40" s="30" t="str">
        <f>VLOOKUP($B40,Summary!$A:$AC,9,0)</f>
        <v>#N/A</v>
      </c>
      <c r="K40" s="29" t="str">
        <f>VLOOKUP($B40,Summary!$A:$AC,10,0)/24/3600</f>
        <v>#N/A</v>
      </c>
      <c r="L40" s="30" t="str">
        <f>VLOOKUP($B40,Summary!$A:$AC,11,0)</f>
        <v>#N/A</v>
      </c>
      <c r="M40" s="29" t="str">
        <f>VLOOKUP($B40,Summary!$A:$AC,12,0)/24/3600</f>
        <v>#N/A</v>
      </c>
      <c r="N40" s="30" t="str">
        <f>VLOOKUP($B40,Summary!$A:$AC,13,0)</f>
        <v>#N/A</v>
      </c>
      <c r="O40" s="29" t="str">
        <f>VLOOKUP($B40,Summary!$A:$AC,14,0)/24/3600</f>
        <v>#N/A</v>
      </c>
      <c r="P40" s="30" t="str">
        <f>VLOOKUP($B40,Summary!$A:$AC,15,0)</f>
        <v>#N/A</v>
      </c>
      <c r="Q40" s="29" t="str">
        <f>VLOOKUP($B40,Summary!$A:$AC,16,0)/24/3600</f>
        <v>#N/A</v>
      </c>
      <c r="R40" s="30" t="str">
        <f>VLOOKUP($B40,Summary!$A:$AC,17,0)</f>
        <v>#N/A</v>
      </c>
      <c r="S40" s="29" t="str">
        <f>VLOOKUP($B40,Summary!$A:$AC,18,0)/24/3600</f>
        <v>#N/A</v>
      </c>
      <c r="T40" s="30" t="str">
        <f>VLOOKUP($B40,Summary!$A:$AC,19,0)</f>
        <v>#N/A</v>
      </c>
      <c r="U40" s="29" t="str">
        <f>VLOOKUP($B40,Summary!$A:$AC,20,0)/24/3600</f>
        <v>#N/A</v>
      </c>
      <c r="V40" s="30" t="str">
        <f>VLOOKUP($B40,Summary!$A:$AC,21,0)</f>
        <v>#N/A</v>
      </c>
      <c r="W40" s="29" t="str">
        <f>VLOOKUP($B40,Summary!$A:$AC,22,0)/24/3600</f>
        <v>#N/A</v>
      </c>
      <c r="X40" s="30" t="str">
        <f>VLOOKUP($B40,Summary!$A:$AC,23,0)</f>
        <v>#N/A</v>
      </c>
      <c r="Y40" s="29" t="str">
        <f>VLOOKUP($B40,Summary!$A:$AC,24,0)/24/3600</f>
        <v>#N/A</v>
      </c>
      <c r="Z40" s="30" t="str">
        <f>VLOOKUP($B40,Summary!$A:$AC,25,0)</f>
        <v>#N/A</v>
      </c>
      <c r="AA40" s="29" t="str">
        <f>VLOOKUP($B40,Summary!$A:$AC,26,0)/24/3600</f>
        <v>#N/A</v>
      </c>
      <c r="AB40" s="30" t="str">
        <f>VLOOKUP($B40,Summary!$A:$AC,27,0)</f>
        <v>#N/A</v>
      </c>
      <c r="AC40" s="31" t="str">
        <f>VLOOKUP($B40,Summary!$A:$AC,28,0)/24/3600</f>
        <v>#N/A</v>
      </c>
      <c r="AD40" s="32"/>
      <c r="AE40" s="32" t="str">
        <f t="shared" si="1"/>
        <v>ME 37</v>
      </c>
      <c r="AF40" s="32"/>
      <c r="AG40" s="32"/>
      <c r="AH40" s="32"/>
      <c r="AI40" s="32"/>
      <c r="AJ40" s="32"/>
    </row>
    <row r="41" ht="14.25" customHeight="1">
      <c r="A41" s="17">
        <v>38.0</v>
      </c>
      <c r="B41" s="17" t="str">
        <f>MATCH(AE41,Summary!$BJ:$BJ,0)-1</f>
        <v>#N/A</v>
      </c>
      <c r="C41" s="18" t="str">
        <f>VLOOKUP($B41,'Entry list'!$A:$K,2,0)</f>
        <v>#N/A</v>
      </c>
      <c r="D41" s="18" t="str">
        <f>VLOOKUP($B41,'Entry list'!$A:$K,'Entry list'!C$1,0)</f>
        <v>#N/A</v>
      </c>
      <c r="E41" s="19" t="str">
        <f>VLOOKUP($B41,Summary!$A:$AC,4,0)/24/3600</f>
        <v>#N/A</v>
      </c>
      <c r="F41" s="20" t="str">
        <f>VLOOKUP($B41,Summary!$A:$AC,5,0)</f>
        <v>#N/A</v>
      </c>
      <c r="G41" s="19" t="str">
        <f>VLOOKUP($B41,Summary!$A:$AC,6,0)/24/3600</f>
        <v>#N/A</v>
      </c>
      <c r="H41" s="20" t="str">
        <f>VLOOKUP($B41,Summary!$A:$AC,7,0)</f>
        <v>#N/A</v>
      </c>
      <c r="I41" s="19" t="str">
        <f>VLOOKUP($B41,Summary!$A:$AC,8,0)/24/3600</f>
        <v>#N/A</v>
      </c>
      <c r="J41" s="20" t="str">
        <f>VLOOKUP($B41,Summary!$A:$AC,9,0)</f>
        <v>#N/A</v>
      </c>
      <c r="K41" s="19" t="str">
        <f>VLOOKUP($B41,Summary!$A:$AC,10,0)/24/3600</f>
        <v>#N/A</v>
      </c>
      <c r="L41" s="20" t="str">
        <f>VLOOKUP($B41,Summary!$A:$AC,11,0)</f>
        <v>#N/A</v>
      </c>
      <c r="M41" s="19" t="str">
        <f>VLOOKUP($B41,Summary!$A:$AC,12,0)/24/3600</f>
        <v>#N/A</v>
      </c>
      <c r="N41" s="20" t="str">
        <f>VLOOKUP($B41,Summary!$A:$AC,13,0)</f>
        <v>#N/A</v>
      </c>
      <c r="O41" s="19" t="str">
        <f>VLOOKUP($B41,Summary!$A:$AC,14,0)/24/3600</f>
        <v>#N/A</v>
      </c>
      <c r="P41" s="20" t="str">
        <f>VLOOKUP($B41,Summary!$A:$AC,15,0)</f>
        <v>#N/A</v>
      </c>
      <c r="Q41" s="19" t="str">
        <f>VLOOKUP($B41,Summary!$A:$AC,16,0)/24/3600</f>
        <v>#N/A</v>
      </c>
      <c r="R41" s="20" t="str">
        <f>VLOOKUP($B41,Summary!$A:$AC,17,0)</f>
        <v>#N/A</v>
      </c>
      <c r="S41" s="19" t="str">
        <f>VLOOKUP($B41,Summary!$A:$AC,18,0)/24/3600</f>
        <v>#N/A</v>
      </c>
      <c r="T41" s="20" t="str">
        <f>VLOOKUP($B41,Summary!$A:$AC,19,0)</f>
        <v>#N/A</v>
      </c>
      <c r="U41" s="19" t="str">
        <f>VLOOKUP($B41,Summary!$A:$AC,20,0)/24/3600</f>
        <v>#N/A</v>
      </c>
      <c r="V41" s="20" t="str">
        <f>VLOOKUP($B41,Summary!$A:$AC,21,0)</f>
        <v>#N/A</v>
      </c>
      <c r="W41" s="19" t="str">
        <f>VLOOKUP($B41,Summary!$A:$AC,22,0)/24/3600</f>
        <v>#N/A</v>
      </c>
      <c r="X41" s="20" t="str">
        <f>VLOOKUP($B41,Summary!$A:$AC,23,0)</f>
        <v>#N/A</v>
      </c>
      <c r="Y41" s="19" t="str">
        <f>VLOOKUP($B41,Summary!$A:$AC,24,0)/24/3600</f>
        <v>#N/A</v>
      </c>
      <c r="Z41" s="20" t="str">
        <f>VLOOKUP($B41,Summary!$A:$AC,25,0)</f>
        <v>#N/A</v>
      </c>
      <c r="AA41" s="19" t="str">
        <f>VLOOKUP($B41,Summary!$A:$AC,26,0)/24/3600</f>
        <v>#N/A</v>
      </c>
      <c r="AB41" s="20" t="str">
        <f>VLOOKUP($B41,Summary!$A:$AC,27,0)</f>
        <v>#N/A</v>
      </c>
      <c r="AC41" s="33" t="str">
        <f>VLOOKUP($B41,Summary!$A:$AC,28,0)/24/3600</f>
        <v>#N/A</v>
      </c>
      <c r="AE41" s="23" t="str">
        <f t="shared" si="1"/>
        <v>ME 38</v>
      </c>
    </row>
    <row r="42" ht="14.25" customHeight="1">
      <c r="A42" s="27">
        <v>39.0</v>
      </c>
      <c r="B42" s="27" t="str">
        <f>MATCH(AE42,Summary!$BJ:$BJ,0)-1</f>
        <v>#N/A</v>
      </c>
      <c r="C42" s="28" t="str">
        <f>VLOOKUP($B42,'Entry list'!$A:$K,2,0)</f>
        <v>#N/A</v>
      </c>
      <c r="D42" s="28" t="str">
        <f>VLOOKUP($B42,'Entry list'!$A:$K,'Entry list'!C$1,0)</f>
        <v>#N/A</v>
      </c>
      <c r="E42" s="29" t="str">
        <f>VLOOKUP($B42,Summary!$A:$AC,4,0)/24/3600</f>
        <v>#N/A</v>
      </c>
      <c r="F42" s="30" t="str">
        <f>VLOOKUP($B42,Summary!$A:$AC,5,0)</f>
        <v>#N/A</v>
      </c>
      <c r="G42" s="29" t="str">
        <f>VLOOKUP($B42,Summary!$A:$AC,6,0)/24/3600</f>
        <v>#N/A</v>
      </c>
      <c r="H42" s="30" t="str">
        <f>VLOOKUP($B42,Summary!$A:$AC,7,0)</f>
        <v>#N/A</v>
      </c>
      <c r="I42" s="29" t="str">
        <f>VLOOKUP($B42,Summary!$A:$AC,8,0)/24/3600</f>
        <v>#N/A</v>
      </c>
      <c r="J42" s="30" t="str">
        <f>VLOOKUP($B42,Summary!$A:$AC,9,0)</f>
        <v>#N/A</v>
      </c>
      <c r="K42" s="29" t="str">
        <f>VLOOKUP($B42,Summary!$A:$AC,10,0)/24/3600</f>
        <v>#N/A</v>
      </c>
      <c r="L42" s="30" t="str">
        <f>VLOOKUP($B42,Summary!$A:$AC,11,0)</f>
        <v>#N/A</v>
      </c>
      <c r="M42" s="29" t="str">
        <f>VLOOKUP($B42,Summary!$A:$AC,12,0)/24/3600</f>
        <v>#N/A</v>
      </c>
      <c r="N42" s="30" t="str">
        <f>VLOOKUP($B42,Summary!$A:$AC,13,0)</f>
        <v>#N/A</v>
      </c>
      <c r="O42" s="29" t="str">
        <f>VLOOKUP($B42,Summary!$A:$AC,14,0)/24/3600</f>
        <v>#N/A</v>
      </c>
      <c r="P42" s="30" t="str">
        <f>VLOOKUP($B42,Summary!$A:$AC,15,0)</f>
        <v>#N/A</v>
      </c>
      <c r="Q42" s="29" t="str">
        <f>VLOOKUP($B42,Summary!$A:$AC,16,0)/24/3600</f>
        <v>#N/A</v>
      </c>
      <c r="R42" s="30" t="str">
        <f>VLOOKUP($B42,Summary!$A:$AC,17,0)</f>
        <v>#N/A</v>
      </c>
      <c r="S42" s="29" t="str">
        <f>VLOOKUP($B42,Summary!$A:$AC,18,0)/24/3600</f>
        <v>#N/A</v>
      </c>
      <c r="T42" s="30" t="str">
        <f>VLOOKUP($B42,Summary!$A:$AC,19,0)</f>
        <v>#N/A</v>
      </c>
      <c r="U42" s="29" t="str">
        <f>VLOOKUP($B42,Summary!$A:$AC,20,0)/24/3600</f>
        <v>#N/A</v>
      </c>
      <c r="V42" s="30" t="str">
        <f>VLOOKUP($B42,Summary!$A:$AC,21,0)</f>
        <v>#N/A</v>
      </c>
      <c r="W42" s="29" t="str">
        <f>VLOOKUP($B42,Summary!$A:$AC,22,0)/24/3600</f>
        <v>#N/A</v>
      </c>
      <c r="X42" s="30" t="str">
        <f>VLOOKUP($B42,Summary!$A:$AC,23,0)</f>
        <v>#N/A</v>
      </c>
      <c r="Y42" s="29" t="str">
        <f>VLOOKUP($B42,Summary!$A:$AC,24,0)/24/3600</f>
        <v>#N/A</v>
      </c>
      <c r="Z42" s="30" t="str">
        <f>VLOOKUP($B42,Summary!$A:$AC,25,0)</f>
        <v>#N/A</v>
      </c>
      <c r="AA42" s="29" t="str">
        <f>VLOOKUP($B42,Summary!$A:$AC,26,0)/24/3600</f>
        <v>#N/A</v>
      </c>
      <c r="AB42" s="30" t="str">
        <f>VLOOKUP($B42,Summary!$A:$AC,27,0)</f>
        <v>#N/A</v>
      </c>
      <c r="AC42" s="31" t="str">
        <f>VLOOKUP($B42,Summary!$A:$AC,28,0)/24/3600</f>
        <v>#N/A</v>
      </c>
      <c r="AD42" s="32"/>
      <c r="AE42" s="32" t="str">
        <f t="shared" si="1"/>
        <v>ME 39</v>
      </c>
      <c r="AF42" s="32"/>
      <c r="AG42" s="32"/>
      <c r="AH42" s="32"/>
      <c r="AI42" s="32"/>
      <c r="AJ42" s="32"/>
    </row>
    <row r="43" ht="14.25" customHeight="1">
      <c r="A43" s="17">
        <v>40.0</v>
      </c>
      <c r="B43" s="17" t="str">
        <f>MATCH(AE43,Summary!$BJ:$BJ,0)-1</f>
        <v>#N/A</v>
      </c>
      <c r="C43" s="18" t="str">
        <f>VLOOKUP($B43,'Entry list'!$A:$K,2,0)</f>
        <v>#N/A</v>
      </c>
      <c r="D43" s="18" t="str">
        <f>VLOOKUP($B43,'Entry list'!$A:$K,'Entry list'!C$1,0)</f>
        <v>#N/A</v>
      </c>
      <c r="E43" s="19" t="str">
        <f>VLOOKUP($B43,Summary!$A:$AC,4,0)/24/3600</f>
        <v>#N/A</v>
      </c>
      <c r="F43" s="20" t="str">
        <f>VLOOKUP($B43,Summary!$A:$AC,5,0)</f>
        <v>#N/A</v>
      </c>
      <c r="G43" s="19" t="str">
        <f>VLOOKUP($B43,Summary!$A:$AC,6,0)/24/3600</f>
        <v>#N/A</v>
      </c>
      <c r="H43" s="20" t="str">
        <f>VLOOKUP($B43,Summary!$A:$AC,7,0)</f>
        <v>#N/A</v>
      </c>
      <c r="I43" s="19" t="str">
        <f>VLOOKUP($B43,Summary!$A:$AC,8,0)/24/3600</f>
        <v>#N/A</v>
      </c>
      <c r="J43" s="20" t="str">
        <f>VLOOKUP($B43,Summary!$A:$AC,9,0)</f>
        <v>#N/A</v>
      </c>
      <c r="K43" s="19" t="str">
        <f>VLOOKUP($B43,Summary!$A:$AC,10,0)/24/3600</f>
        <v>#N/A</v>
      </c>
      <c r="L43" s="20" t="str">
        <f>VLOOKUP($B43,Summary!$A:$AC,11,0)</f>
        <v>#N/A</v>
      </c>
      <c r="M43" s="19" t="str">
        <f>VLOOKUP($B43,Summary!$A:$AC,12,0)/24/3600</f>
        <v>#N/A</v>
      </c>
      <c r="N43" s="20" t="str">
        <f>VLOOKUP($B43,Summary!$A:$AC,13,0)</f>
        <v>#N/A</v>
      </c>
      <c r="O43" s="19" t="str">
        <f>VLOOKUP($B43,Summary!$A:$AC,14,0)/24/3600</f>
        <v>#N/A</v>
      </c>
      <c r="P43" s="20" t="str">
        <f>VLOOKUP($B43,Summary!$A:$AC,15,0)</f>
        <v>#N/A</v>
      </c>
      <c r="Q43" s="19" t="str">
        <f>VLOOKUP($B43,Summary!$A:$AC,16,0)/24/3600</f>
        <v>#N/A</v>
      </c>
      <c r="R43" s="20" t="str">
        <f>VLOOKUP($B43,Summary!$A:$AC,17,0)</f>
        <v>#N/A</v>
      </c>
      <c r="S43" s="19" t="str">
        <f>VLOOKUP($B43,Summary!$A:$AC,18,0)/24/3600</f>
        <v>#N/A</v>
      </c>
      <c r="T43" s="20" t="str">
        <f>VLOOKUP($B43,Summary!$A:$AC,19,0)</f>
        <v>#N/A</v>
      </c>
      <c r="U43" s="19" t="str">
        <f>VLOOKUP($B43,Summary!$A:$AC,20,0)/24/3600</f>
        <v>#N/A</v>
      </c>
      <c r="V43" s="20" t="str">
        <f>VLOOKUP($B43,Summary!$A:$AC,21,0)</f>
        <v>#N/A</v>
      </c>
      <c r="W43" s="19" t="str">
        <f>VLOOKUP($B43,Summary!$A:$AC,22,0)/24/3600</f>
        <v>#N/A</v>
      </c>
      <c r="X43" s="20" t="str">
        <f>VLOOKUP($B43,Summary!$A:$AC,23,0)</f>
        <v>#N/A</v>
      </c>
      <c r="Y43" s="19" t="str">
        <f>VLOOKUP($B43,Summary!$A:$AC,24,0)/24/3600</f>
        <v>#N/A</v>
      </c>
      <c r="Z43" s="20" t="str">
        <f>VLOOKUP($B43,Summary!$A:$AC,25,0)</f>
        <v>#N/A</v>
      </c>
      <c r="AA43" s="19" t="str">
        <f>VLOOKUP($B43,Summary!$A:$AC,26,0)/24/3600</f>
        <v>#N/A</v>
      </c>
      <c r="AB43" s="20" t="str">
        <f>VLOOKUP($B43,Summary!$A:$AC,27,0)</f>
        <v>#N/A</v>
      </c>
      <c r="AC43" s="33" t="str">
        <f>VLOOKUP($B43,Summary!$A:$AC,28,0)/24/3600</f>
        <v>#N/A</v>
      </c>
      <c r="AE43" s="23" t="str">
        <f t="shared" si="1"/>
        <v>ME 40</v>
      </c>
    </row>
    <row r="44" ht="14.25" customHeight="1">
      <c r="A44" s="27">
        <v>41.0</v>
      </c>
      <c r="B44" s="27" t="str">
        <f>MATCH(AE44,Summary!$BJ:$BJ,0)-1</f>
        <v>#N/A</v>
      </c>
      <c r="C44" s="28" t="str">
        <f>VLOOKUP($B44,'Entry list'!$A:$K,2,0)</f>
        <v>#N/A</v>
      </c>
      <c r="D44" s="28" t="str">
        <f>VLOOKUP($B44,'Entry list'!$A:$K,'Entry list'!C$1,0)</f>
        <v>#N/A</v>
      </c>
      <c r="E44" s="29" t="str">
        <f>VLOOKUP($B44,Summary!$A:$AC,4,0)/24/3600</f>
        <v>#N/A</v>
      </c>
      <c r="F44" s="30" t="str">
        <f>VLOOKUP($B44,Summary!$A:$AC,5,0)</f>
        <v>#N/A</v>
      </c>
      <c r="G44" s="29" t="str">
        <f>VLOOKUP($B44,Summary!$A:$AC,6,0)/24/3600</f>
        <v>#N/A</v>
      </c>
      <c r="H44" s="30" t="str">
        <f>VLOOKUP($B44,Summary!$A:$AC,7,0)</f>
        <v>#N/A</v>
      </c>
      <c r="I44" s="29" t="str">
        <f>VLOOKUP($B44,Summary!$A:$AC,8,0)/24/3600</f>
        <v>#N/A</v>
      </c>
      <c r="J44" s="30" t="str">
        <f>VLOOKUP($B44,Summary!$A:$AC,9,0)</f>
        <v>#N/A</v>
      </c>
      <c r="K44" s="29" t="str">
        <f>VLOOKUP($B44,Summary!$A:$AC,10,0)/24/3600</f>
        <v>#N/A</v>
      </c>
      <c r="L44" s="30" t="str">
        <f>VLOOKUP($B44,Summary!$A:$AC,11,0)</f>
        <v>#N/A</v>
      </c>
      <c r="M44" s="29" t="str">
        <f>VLOOKUP($B44,Summary!$A:$AC,12,0)/24/3600</f>
        <v>#N/A</v>
      </c>
      <c r="N44" s="30" t="str">
        <f>VLOOKUP($B44,Summary!$A:$AC,13,0)</f>
        <v>#N/A</v>
      </c>
      <c r="O44" s="29" t="str">
        <f>VLOOKUP($B44,Summary!$A:$AC,14,0)/24/3600</f>
        <v>#N/A</v>
      </c>
      <c r="P44" s="30" t="str">
        <f>VLOOKUP($B44,Summary!$A:$AC,15,0)</f>
        <v>#N/A</v>
      </c>
      <c r="Q44" s="29" t="str">
        <f>VLOOKUP($B44,Summary!$A:$AC,16,0)/24/3600</f>
        <v>#N/A</v>
      </c>
      <c r="R44" s="30" t="str">
        <f>VLOOKUP($B44,Summary!$A:$AC,17,0)</f>
        <v>#N/A</v>
      </c>
      <c r="S44" s="29" t="str">
        <f>VLOOKUP($B44,Summary!$A:$AC,18,0)/24/3600</f>
        <v>#N/A</v>
      </c>
      <c r="T44" s="30" t="str">
        <f>VLOOKUP($B44,Summary!$A:$AC,19,0)</f>
        <v>#N/A</v>
      </c>
      <c r="U44" s="29" t="str">
        <f>VLOOKUP($B44,Summary!$A:$AC,20,0)/24/3600</f>
        <v>#N/A</v>
      </c>
      <c r="V44" s="30" t="str">
        <f>VLOOKUP($B44,Summary!$A:$AC,21,0)</f>
        <v>#N/A</v>
      </c>
      <c r="W44" s="29" t="str">
        <f>VLOOKUP($B44,Summary!$A:$AC,22,0)/24/3600</f>
        <v>#N/A</v>
      </c>
      <c r="X44" s="30" t="str">
        <f>VLOOKUP($B44,Summary!$A:$AC,23,0)</f>
        <v>#N/A</v>
      </c>
      <c r="Y44" s="29" t="str">
        <f>VLOOKUP($B44,Summary!$A:$AC,24,0)/24/3600</f>
        <v>#N/A</v>
      </c>
      <c r="Z44" s="30" t="str">
        <f>VLOOKUP($B44,Summary!$A:$AC,25,0)</f>
        <v>#N/A</v>
      </c>
      <c r="AA44" s="29" t="str">
        <f>VLOOKUP($B44,Summary!$A:$AC,26,0)/24/3600</f>
        <v>#N/A</v>
      </c>
      <c r="AB44" s="30" t="str">
        <f>VLOOKUP($B44,Summary!$A:$AC,27,0)</f>
        <v>#N/A</v>
      </c>
      <c r="AC44" s="31" t="str">
        <f>VLOOKUP($B44,Summary!$A:$AC,28,0)/24/3600</f>
        <v>#N/A</v>
      </c>
      <c r="AD44" s="32"/>
      <c r="AE44" s="32" t="str">
        <f t="shared" si="1"/>
        <v>ME 41</v>
      </c>
      <c r="AF44" s="32"/>
      <c r="AG44" s="32"/>
      <c r="AH44" s="32"/>
      <c r="AI44" s="32"/>
      <c r="AJ44" s="32"/>
    </row>
    <row r="45" ht="14.25" customHeight="1">
      <c r="A45" s="17">
        <v>42.0</v>
      </c>
      <c r="B45" s="17" t="str">
        <f>MATCH(AE45,Summary!$BJ:$BJ,0)-1</f>
        <v>#N/A</v>
      </c>
      <c r="C45" s="18" t="str">
        <f>VLOOKUP($B45,'Entry list'!$A:$K,2,0)</f>
        <v>#N/A</v>
      </c>
      <c r="D45" s="18" t="str">
        <f>VLOOKUP($B45,'Entry list'!$A:$K,'Entry list'!C$1,0)</f>
        <v>#N/A</v>
      </c>
      <c r="E45" s="19" t="str">
        <f>VLOOKUP($B45,Summary!$A:$AC,4,0)/24/3600</f>
        <v>#N/A</v>
      </c>
      <c r="F45" s="20" t="str">
        <f>VLOOKUP($B45,Summary!$A:$AC,5,0)</f>
        <v>#N/A</v>
      </c>
      <c r="G45" s="19" t="str">
        <f>VLOOKUP($B45,Summary!$A:$AC,6,0)/24/3600</f>
        <v>#N/A</v>
      </c>
      <c r="H45" s="20" t="str">
        <f>VLOOKUP($B45,Summary!$A:$AC,7,0)</f>
        <v>#N/A</v>
      </c>
      <c r="I45" s="19" t="str">
        <f>VLOOKUP($B45,Summary!$A:$AC,8,0)/24/3600</f>
        <v>#N/A</v>
      </c>
      <c r="J45" s="20" t="str">
        <f>VLOOKUP($B45,Summary!$A:$AC,9,0)</f>
        <v>#N/A</v>
      </c>
      <c r="K45" s="19" t="str">
        <f>VLOOKUP($B45,Summary!$A:$AC,10,0)/24/3600</f>
        <v>#N/A</v>
      </c>
      <c r="L45" s="20" t="str">
        <f>VLOOKUP($B45,Summary!$A:$AC,11,0)</f>
        <v>#N/A</v>
      </c>
      <c r="M45" s="19" t="str">
        <f>VLOOKUP($B45,Summary!$A:$AC,12,0)/24/3600</f>
        <v>#N/A</v>
      </c>
      <c r="N45" s="20" t="str">
        <f>VLOOKUP($B45,Summary!$A:$AC,13,0)</f>
        <v>#N/A</v>
      </c>
      <c r="O45" s="19" t="str">
        <f>VLOOKUP($B45,Summary!$A:$AC,14,0)/24/3600</f>
        <v>#N/A</v>
      </c>
      <c r="P45" s="20" t="str">
        <f>VLOOKUP($B45,Summary!$A:$AC,15,0)</f>
        <v>#N/A</v>
      </c>
      <c r="Q45" s="19" t="str">
        <f>VLOOKUP($B45,Summary!$A:$AC,16,0)/24/3600</f>
        <v>#N/A</v>
      </c>
      <c r="R45" s="20" t="str">
        <f>VLOOKUP($B45,Summary!$A:$AC,17,0)</f>
        <v>#N/A</v>
      </c>
      <c r="S45" s="19" t="str">
        <f>VLOOKUP($B45,Summary!$A:$AC,18,0)/24/3600</f>
        <v>#N/A</v>
      </c>
      <c r="T45" s="20" t="str">
        <f>VLOOKUP($B45,Summary!$A:$AC,19,0)</f>
        <v>#N/A</v>
      </c>
      <c r="U45" s="19" t="str">
        <f>VLOOKUP($B45,Summary!$A:$AC,20,0)/24/3600</f>
        <v>#N/A</v>
      </c>
      <c r="V45" s="20" t="str">
        <f>VLOOKUP($B45,Summary!$A:$AC,21,0)</f>
        <v>#N/A</v>
      </c>
      <c r="W45" s="19" t="str">
        <f>VLOOKUP($B45,Summary!$A:$AC,22,0)/24/3600</f>
        <v>#N/A</v>
      </c>
      <c r="X45" s="20" t="str">
        <f>VLOOKUP($B45,Summary!$A:$AC,23,0)</f>
        <v>#N/A</v>
      </c>
      <c r="Y45" s="19" t="str">
        <f>VLOOKUP($B45,Summary!$A:$AC,24,0)/24/3600</f>
        <v>#N/A</v>
      </c>
      <c r="Z45" s="20" t="str">
        <f>VLOOKUP($B45,Summary!$A:$AC,25,0)</f>
        <v>#N/A</v>
      </c>
      <c r="AA45" s="19" t="str">
        <f>VLOOKUP($B45,Summary!$A:$AC,26,0)/24/3600</f>
        <v>#N/A</v>
      </c>
      <c r="AB45" s="20" t="str">
        <f>VLOOKUP($B45,Summary!$A:$AC,27,0)</f>
        <v>#N/A</v>
      </c>
      <c r="AC45" s="33" t="str">
        <f>VLOOKUP($B45,Summary!$A:$AC,28,0)/24/3600</f>
        <v>#N/A</v>
      </c>
      <c r="AE45" s="23" t="str">
        <f t="shared" si="1"/>
        <v>ME 42</v>
      </c>
    </row>
    <row r="46" ht="14.25" customHeight="1">
      <c r="A46" s="27">
        <v>43.0</v>
      </c>
      <c r="B46" s="27" t="str">
        <f>MATCH(AE46,Summary!$BJ:$BJ,0)-1</f>
        <v>#N/A</v>
      </c>
      <c r="C46" s="28" t="str">
        <f>VLOOKUP($B46,'Entry list'!$A:$K,2,0)</f>
        <v>#N/A</v>
      </c>
      <c r="D46" s="28" t="str">
        <f>VLOOKUP($B46,'Entry list'!$A:$K,'Entry list'!C$1,0)</f>
        <v>#N/A</v>
      </c>
      <c r="E46" s="29" t="str">
        <f>VLOOKUP($B46,Summary!$A:$AC,4,0)/24/3600</f>
        <v>#N/A</v>
      </c>
      <c r="F46" s="30" t="str">
        <f>VLOOKUP($B46,Summary!$A:$AC,5,0)</f>
        <v>#N/A</v>
      </c>
      <c r="G46" s="29" t="str">
        <f>VLOOKUP($B46,Summary!$A:$AC,6,0)/24/3600</f>
        <v>#N/A</v>
      </c>
      <c r="H46" s="30" t="str">
        <f>VLOOKUP($B46,Summary!$A:$AC,7,0)</f>
        <v>#N/A</v>
      </c>
      <c r="I46" s="29" t="str">
        <f>VLOOKUP($B46,Summary!$A:$AC,8,0)/24/3600</f>
        <v>#N/A</v>
      </c>
      <c r="J46" s="30" t="str">
        <f>VLOOKUP($B46,Summary!$A:$AC,9,0)</f>
        <v>#N/A</v>
      </c>
      <c r="K46" s="29" t="str">
        <f>VLOOKUP($B46,Summary!$A:$AC,10,0)/24/3600</f>
        <v>#N/A</v>
      </c>
      <c r="L46" s="30" t="str">
        <f>VLOOKUP($B46,Summary!$A:$AC,11,0)</f>
        <v>#N/A</v>
      </c>
      <c r="M46" s="29" t="str">
        <f>VLOOKUP($B46,Summary!$A:$AC,12,0)/24/3600</f>
        <v>#N/A</v>
      </c>
      <c r="N46" s="30" t="str">
        <f>VLOOKUP($B46,Summary!$A:$AC,13,0)</f>
        <v>#N/A</v>
      </c>
      <c r="O46" s="29" t="str">
        <f>VLOOKUP($B46,Summary!$A:$AC,14,0)/24/3600</f>
        <v>#N/A</v>
      </c>
      <c r="P46" s="30" t="str">
        <f>VLOOKUP($B46,Summary!$A:$AC,15,0)</f>
        <v>#N/A</v>
      </c>
      <c r="Q46" s="29" t="str">
        <f>VLOOKUP($B46,Summary!$A:$AC,16,0)/24/3600</f>
        <v>#N/A</v>
      </c>
      <c r="R46" s="30" t="str">
        <f>VLOOKUP($B46,Summary!$A:$AC,17,0)</f>
        <v>#N/A</v>
      </c>
      <c r="S46" s="29" t="str">
        <f>VLOOKUP($B46,Summary!$A:$AC,18,0)/24/3600</f>
        <v>#N/A</v>
      </c>
      <c r="T46" s="30" t="str">
        <f>VLOOKUP($B46,Summary!$A:$AC,19,0)</f>
        <v>#N/A</v>
      </c>
      <c r="U46" s="29" t="str">
        <f>VLOOKUP($B46,Summary!$A:$AC,20,0)/24/3600</f>
        <v>#N/A</v>
      </c>
      <c r="V46" s="30" t="str">
        <f>VLOOKUP($B46,Summary!$A:$AC,21,0)</f>
        <v>#N/A</v>
      </c>
      <c r="W46" s="29" t="str">
        <f>VLOOKUP($B46,Summary!$A:$AC,22,0)/24/3600</f>
        <v>#N/A</v>
      </c>
      <c r="X46" s="30" t="str">
        <f>VLOOKUP($B46,Summary!$A:$AC,23,0)</f>
        <v>#N/A</v>
      </c>
      <c r="Y46" s="29" t="str">
        <f>VLOOKUP($B46,Summary!$A:$AC,24,0)/24/3600</f>
        <v>#N/A</v>
      </c>
      <c r="Z46" s="30" t="str">
        <f>VLOOKUP($B46,Summary!$A:$AC,25,0)</f>
        <v>#N/A</v>
      </c>
      <c r="AA46" s="29" t="str">
        <f>VLOOKUP($B46,Summary!$A:$AC,26,0)/24/3600</f>
        <v>#N/A</v>
      </c>
      <c r="AB46" s="30" t="str">
        <f>VLOOKUP($B46,Summary!$A:$AC,27,0)</f>
        <v>#N/A</v>
      </c>
      <c r="AC46" s="31" t="str">
        <f>VLOOKUP($B46,Summary!$A:$AC,28,0)/24/3600</f>
        <v>#N/A</v>
      </c>
      <c r="AD46" s="32"/>
      <c r="AE46" s="32" t="str">
        <f t="shared" si="1"/>
        <v>ME 43</v>
      </c>
      <c r="AF46" s="32"/>
      <c r="AG46" s="32"/>
      <c r="AH46" s="32"/>
      <c r="AI46" s="32"/>
      <c r="AJ46" s="32"/>
    </row>
    <row r="47" ht="14.25" customHeight="1">
      <c r="A47" s="17">
        <v>44.0</v>
      </c>
      <c r="B47" s="17" t="str">
        <f>MATCH(AE47,Summary!$BJ:$BJ,0)-1</f>
        <v>#N/A</v>
      </c>
      <c r="C47" s="18" t="str">
        <f>VLOOKUP($B47,'Entry list'!$A:$K,2,0)</f>
        <v>#N/A</v>
      </c>
      <c r="D47" s="18" t="str">
        <f>VLOOKUP($B47,'Entry list'!$A:$K,'Entry list'!C$1,0)</f>
        <v>#N/A</v>
      </c>
      <c r="E47" s="19" t="str">
        <f>VLOOKUP($B47,Summary!$A:$AC,4,0)/24/3600</f>
        <v>#N/A</v>
      </c>
      <c r="F47" s="20" t="str">
        <f>VLOOKUP($B47,Summary!$A:$AC,5,0)</f>
        <v>#N/A</v>
      </c>
      <c r="G47" s="19" t="str">
        <f>VLOOKUP($B47,Summary!$A:$AC,6,0)/24/3600</f>
        <v>#N/A</v>
      </c>
      <c r="H47" s="20" t="str">
        <f>VLOOKUP($B47,Summary!$A:$AC,7,0)</f>
        <v>#N/A</v>
      </c>
      <c r="I47" s="19" t="str">
        <f>VLOOKUP($B47,Summary!$A:$AC,8,0)/24/3600</f>
        <v>#N/A</v>
      </c>
      <c r="J47" s="20" t="str">
        <f>VLOOKUP($B47,Summary!$A:$AC,9,0)</f>
        <v>#N/A</v>
      </c>
      <c r="K47" s="19" t="str">
        <f>VLOOKUP($B47,Summary!$A:$AC,10,0)/24/3600</f>
        <v>#N/A</v>
      </c>
      <c r="L47" s="20" t="str">
        <f>VLOOKUP($B47,Summary!$A:$AC,11,0)</f>
        <v>#N/A</v>
      </c>
      <c r="M47" s="19" t="str">
        <f>VLOOKUP($B47,Summary!$A:$AC,12,0)/24/3600</f>
        <v>#N/A</v>
      </c>
      <c r="N47" s="20" t="str">
        <f>VLOOKUP($B47,Summary!$A:$AC,13,0)</f>
        <v>#N/A</v>
      </c>
      <c r="O47" s="19" t="str">
        <f>VLOOKUP($B47,Summary!$A:$AC,14,0)/24/3600</f>
        <v>#N/A</v>
      </c>
      <c r="P47" s="20" t="str">
        <f>VLOOKUP($B47,Summary!$A:$AC,15,0)</f>
        <v>#N/A</v>
      </c>
      <c r="Q47" s="19" t="str">
        <f>VLOOKUP($B47,Summary!$A:$AC,16,0)/24/3600</f>
        <v>#N/A</v>
      </c>
      <c r="R47" s="20" t="str">
        <f>VLOOKUP($B47,Summary!$A:$AC,17,0)</f>
        <v>#N/A</v>
      </c>
      <c r="S47" s="19" t="str">
        <f>VLOOKUP($B47,Summary!$A:$AC,18,0)/24/3600</f>
        <v>#N/A</v>
      </c>
      <c r="T47" s="20" t="str">
        <f>VLOOKUP($B47,Summary!$A:$AC,19,0)</f>
        <v>#N/A</v>
      </c>
      <c r="U47" s="19" t="str">
        <f>VLOOKUP($B47,Summary!$A:$AC,20,0)/24/3600</f>
        <v>#N/A</v>
      </c>
      <c r="V47" s="20" t="str">
        <f>VLOOKUP($B47,Summary!$A:$AC,21,0)</f>
        <v>#N/A</v>
      </c>
      <c r="W47" s="19" t="str">
        <f>VLOOKUP($B47,Summary!$A:$AC,22,0)/24/3600</f>
        <v>#N/A</v>
      </c>
      <c r="X47" s="20" t="str">
        <f>VLOOKUP($B47,Summary!$A:$AC,23,0)</f>
        <v>#N/A</v>
      </c>
      <c r="Y47" s="19" t="str">
        <f>VLOOKUP($B47,Summary!$A:$AC,24,0)/24/3600</f>
        <v>#N/A</v>
      </c>
      <c r="Z47" s="20" t="str">
        <f>VLOOKUP($B47,Summary!$A:$AC,25,0)</f>
        <v>#N/A</v>
      </c>
      <c r="AA47" s="19" t="str">
        <f>VLOOKUP($B47,Summary!$A:$AC,26,0)/24/3600</f>
        <v>#N/A</v>
      </c>
      <c r="AB47" s="20" t="str">
        <f>VLOOKUP($B47,Summary!$A:$AC,27,0)</f>
        <v>#N/A</v>
      </c>
      <c r="AC47" s="33" t="str">
        <f>VLOOKUP($B47,Summary!$A:$AC,28,0)/24/3600</f>
        <v>#N/A</v>
      </c>
      <c r="AE47" s="23" t="str">
        <f t="shared" si="1"/>
        <v>ME 44</v>
      </c>
    </row>
    <row r="48" ht="14.25" customHeight="1">
      <c r="A48" s="27">
        <v>45.0</v>
      </c>
      <c r="B48" s="27" t="str">
        <f>MATCH(AE48,Summary!$BJ:$BJ,0)-1</f>
        <v>#N/A</v>
      </c>
      <c r="C48" s="28" t="str">
        <f>VLOOKUP($B48,'Entry list'!$A:$K,2,0)</f>
        <v>#N/A</v>
      </c>
      <c r="D48" s="28" t="str">
        <f>VLOOKUP($B48,'Entry list'!$A:$K,'Entry list'!C$1,0)</f>
        <v>#N/A</v>
      </c>
      <c r="E48" s="29" t="str">
        <f>VLOOKUP($B48,Summary!$A:$AC,4,0)/24/3600</f>
        <v>#N/A</v>
      </c>
      <c r="F48" s="30" t="str">
        <f>VLOOKUP($B48,Summary!$A:$AC,5,0)</f>
        <v>#N/A</v>
      </c>
      <c r="G48" s="29" t="str">
        <f>VLOOKUP($B48,Summary!$A:$AC,6,0)/24/3600</f>
        <v>#N/A</v>
      </c>
      <c r="H48" s="30" t="str">
        <f>VLOOKUP($B48,Summary!$A:$AC,7,0)</f>
        <v>#N/A</v>
      </c>
      <c r="I48" s="29" t="str">
        <f>VLOOKUP($B48,Summary!$A:$AC,8,0)/24/3600</f>
        <v>#N/A</v>
      </c>
      <c r="J48" s="30" t="str">
        <f>VLOOKUP($B48,Summary!$A:$AC,9,0)</f>
        <v>#N/A</v>
      </c>
      <c r="K48" s="29" t="str">
        <f>VLOOKUP($B48,Summary!$A:$AC,10,0)/24/3600</f>
        <v>#N/A</v>
      </c>
      <c r="L48" s="30" t="str">
        <f>VLOOKUP($B48,Summary!$A:$AC,11,0)</f>
        <v>#N/A</v>
      </c>
      <c r="M48" s="29" t="str">
        <f>VLOOKUP($B48,Summary!$A:$AC,12,0)/24/3600</f>
        <v>#N/A</v>
      </c>
      <c r="N48" s="30" t="str">
        <f>VLOOKUP($B48,Summary!$A:$AC,13,0)</f>
        <v>#N/A</v>
      </c>
      <c r="O48" s="29" t="str">
        <f>VLOOKUP($B48,Summary!$A:$AC,14,0)/24/3600</f>
        <v>#N/A</v>
      </c>
      <c r="P48" s="30" t="str">
        <f>VLOOKUP($B48,Summary!$A:$AC,15,0)</f>
        <v>#N/A</v>
      </c>
      <c r="Q48" s="29" t="str">
        <f>VLOOKUP($B48,Summary!$A:$AC,16,0)/24/3600</f>
        <v>#N/A</v>
      </c>
      <c r="R48" s="30" t="str">
        <f>VLOOKUP($B48,Summary!$A:$AC,17,0)</f>
        <v>#N/A</v>
      </c>
      <c r="S48" s="29" t="str">
        <f>VLOOKUP($B48,Summary!$A:$AC,18,0)/24/3600</f>
        <v>#N/A</v>
      </c>
      <c r="T48" s="30" t="str">
        <f>VLOOKUP($B48,Summary!$A:$AC,19,0)</f>
        <v>#N/A</v>
      </c>
      <c r="U48" s="29" t="str">
        <f>VLOOKUP($B48,Summary!$A:$AC,20,0)/24/3600</f>
        <v>#N/A</v>
      </c>
      <c r="V48" s="30" t="str">
        <f>VLOOKUP($B48,Summary!$A:$AC,21,0)</f>
        <v>#N/A</v>
      </c>
      <c r="W48" s="29" t="str">
        <f>VLOOKUP($B48,Summary!$A:$AC,22,0)/24/3600</f>
        <v>#N/A</v>
      </c>
      <c r="X48" s="30" t="str">
        <f>VLOOKUP($B48,Summary!$A:$AC,23,0)</f>
        <v>#N/A</v>
      </c>
      <c r="Y48" s="29" t="str">
        <f>VLOOKUP($B48,Summary!$A:$AC,24,0)/24/3600</f>
        <v>#N/A</v>
      </c>
      <c r="Z48" s="30" t="str">
        <f>VLOOKUP($B48,Summary!$A:$AC,25,0)</f>
        <v>#N/A</v>
      </c>
      <c r="AA48" s="29" t="str">
        <f>VLOOKUP($B48,Summary!$A:$AC,26,0)/24/3600</f>
        <v>#N/A</v>
      </c>
      <c r="AB48" s="30" t="str">
        <f>VLOOKUP($B48,Summary!$A:$AC,27,0)</f>
        <v>#N/A</v>
      </c>
      <c r="AC48" s="31" t="str">
        <f>VLOOKUP($B48,Summary!$A:$AC,28,0)/24/3600</f>
        <v>#N/A</v>
      </c>
      <c r="AD48" s="32"/>
      <c r="AE48" s="32" t="str">
        <f t="shared" si="1"/>
        <v>ME 45</v>
      </c>
      <c r="AF48" s="32"/>
      <c r="AG48" s="32"/>
      <c r="AH48" s="32"/>
      <c r="AI48" s="32"/>
      <c r="AJ48" s="32"/>
    </row>
    <row r="49" ht="14.25" customHeight="1">
      <c r="A49" s="17">
        <v>46.0</v>
      </c>
      <c r="B49" s="17" t="str">
        <f>MATCH(AE49,Summary!$BJ:$BJ,0)-1</f>
        <v>#N/A</v>
      </c>
      <c r="C49" s="18" t="str">
        <f>VLOOKUP($B49,'Entry list'!$A:$K,2,0)</f>
        <v>#N/A</v>
      </c>
      <c r="D49" s="18" t="str">
        <f>VLOOKUP($B49,'Entry list'!$A:$K,'Entry list'!C$1,0)</f>
        <v>#N/A</v>
      </c>
      <c r="E49" s="19" t="str">
        <f>VLOOKUP($B49,Summary!$A:$AC,4,0)/24/3600</f>
        <v>#N/A</v>
      </c>
      <c r="F49" s="20" t="str">
        <f>VLOOKUP($B49,Summary!$A:$AC,5,0)</f>
        <v>#N/A</v>
      </c>
      <c r="G49" s="19" t="str">
        <f>VLOOKUP($B49,Summary!$A:$AC,6,0)/24/3600</f>
        <v>#N/A</v>
      </c>
      <c r="H49" s="20" t="str">
        <f>VLOOKUP($B49,Summary!$A:$AC,7,0)</f>
        <v>#N/A</v>
      </c>
      <c r="I49" s="19" t="str">
        <f>VLOOKUP($B49,Summary!$A:$AC,8,0)/24/3600</f>
        <v>#N/A</v>
      </c>
      <c r="J49" s="20" t="str">
        <f>VLOOKUP($B49,Summary!$A:$AC,9,0)</f>
        <v>#N/A</v>
      </c>
      <c r="K49" s="19" t="str">
        <f>VLOOKUP($B49,Summary!$A:$AC,10,0)/24/3600</f>
        <v>#N/A</v>
      </c>
      <c r="L49" s="20" t="str">
        <f>VLOOKUP($B49,Summary!$A:$AC,11,0)</f>
        <v>#N/A</v>
      </c>
      <c r="M49" s="19" t="str">
        <f>VLOOKUP($B49,Summary!$A:$AC,12,0)/24/3600</f>
        <v>#N/A</v>
      </c>
      <c r="N49" s="20" t="str">
        <f>VLOOKUP($B49,Summary!$A:$AC,13,0)</f>
        <v>#N/A</v>
      </c>
      <c r="O49" s="19" t="str">
        <f>VLOOKUP($B49,Summary!$A:$AC,14,0)/24/3600</f>
        <v>#N/A</v>
      </c>
      <c r="P49" s="20" t="str">
        <f>VLOOKUP($B49,Summary!$A:$AC,15,0)</f>
        <v>#N/A</v>
      </c>
      <c r="Q49" s="19" t="str">
        <f>VLOOKUP($B49,Summary!$A:$AC,16,0)/24/3600</f>
        <v>#N/A</v>
      </c>
      <c r="R49" s="20" t="str">
        <f>VLOOKUP($B49,Summary!$A:$AC,17,0)</f>
        <v>#N/A</v>
      </c>
      <c r="S49" s="19" t="str">
        <f>VLOOKUP($B49,Summary!$A:$AC,18,0)/24/3600</f>
        <v>#N/A</v>
      </c>
      <c r="T49" s="20" t="str">
        <f>VLOOKUP($B49,Summary!$A:$AC,19,0)</f>
        <v>#N/A</v>
      </c>
      <c r="U49" s="19" t="str">
        <f>VLOOKUP($B49,Summary!$A:$AC,20,0)/24/3600</f>
        <v>#N/A</v>
      </c>
      <c r="V49" s="20" t="str">
        <f>VLOOKUP($B49,Summary!$A:$AC,21,0)</f>
        <v>#N/A</v>
      </c>
      <c r="W49" s="19" t="str">
        <f>VLOOKUP($B49,Summary!$A:$AC,22,0)/24/3600</f>
        <v>#N/A</v>
      </c>
      <c r="X49" s="20" t="str">
        <f>VLOOKUP($B49,Summary!$A:$AC,23,0)</f>
        <v>#N/A</v>
      </c>
      <c r="Y49" s="19" t="str">
        <f>VLOOKUP($B49,Summary!$A:$AC,24,0)/24/3600</f>
        <v>#N/A</v>
      </c>
      <c r="Z49" s="20" t="str">
        <f>VLOOKUP($B49,Summary!$A:$AC,25,0)</f>
        <v>#N/A</v>
      </c>
      <c r="AA49" s="19" t="str">
        <f>VLOOKUP($B49,Summary!$A:$AC,26,0)/24/3600</f>
        <v>#N/A</v>
      </c>
      <c r="AB49" s="20" t="str">
        <f>VLOOKUP($B49,Summary!$A:$AC,27,0)</f>
        <v>#N/A</v>
      </c>
      <c r="AC49" s="33" t="str">
        <f>VLOOKUP($B49,Summary!$A:$AC,28,0)/24/3600</f>
        <v>#N/A</v>
      </c>
      <c r="AE49" s="23" t="str">
        <f t="shared" si="1"/>
        <v>ME 46</v>
      </c>
    </row>
    <row r="50" ht="14.25" customHeight="1">
      <c r="A50" s="27">
        <v>47.0</v>
      </c>
      <c r="B50" s="27" t="str">
        <f>MATCH(AE50,Summary!$BJ:$BJ,0)-1</f>
        <v>#N/A</v>
      </c>
      <c r="C50" s="28" t="str">
        <f>VLOOKUP($B50,'Entry list'!$A:$K,2,0)</f>
        <v>#N/A</v>
      </c>
      <c r="D50" s="28" t="str">
        <f>VLOOKUP($B50,'Entry list'!$A:$K,'Entry list'!C$1,0)</f>
        <v>#N/A</v>
      </c>
      <c r="E50" s="29" t="str">
        <f>VLOOKUP($B50,Summary!$A:$AC,4,0)/24/3600</f>
        <v>#N/A</v>
      </c>
      <c r="F50" s="30" t="str">
        <f>VLOOKUP($B50,Summary!$A:$AC,5,0)</f>
        <v>#N/A</v>
      </c>
      <c r="G50" s="29" t="str">
        <f>VLOOKUP($B50,Summary!$A:$AC,6,0)/24/3600</f>
        <v>#N/A</v>
      </c>
      <c r="H50" s="30" t="str">
        <f>VLOOKUP($B50,Summary!$A:$AC,7,0)</f>
        <v>#N/A</v>
      </c>
      <c r="I50" s="29" t="str">
        <f>VLOOKUP($B50,Summary!$A:$AC,8,0)/24/3600</f>
        <v>#N/A</v>
      </c>
      <c r="J50" s="30" t="str">
        <f>VLOOKUP($B50,Summary!$A:$AC,9,0)</f>
        <v>#N/A</v>
      </c>
      <c r="K50" s="29" t="str">
        <f>VLOOKUP($B50,Summary!$A:$AC,10,0)/24/3600</f>
        <v>#N/A</v>
      </c>
      <c r="L50" s="30" t="str">
        <f>VLOOKUP($B50,Summary!$A:$AC,11,0)</f>
        <v>#N/A</v>
      </c>
      <c r="M50" s="29" t="str">
        <f>VLOOKUP($B50,Summary!$A:$AC,12,0)/24/3600</f>
        <v>#N/A</v>
      </c>
      <c r="N50" s="30" t="str">
        <f>VLOOKUP($B50,Summary!$A:$AC,13,0)</f>
        <v>#N/A</v>
      </c>
      <c r="O50" s="29" t="str">
        <f>VLOOKUP($B50,Summary!$A:$AC,14,0)/24/3600</f>
        <v>#N/A</v>
      </c>
      <c r="P50" s="30" t="str">
        <f>VLOOKUP($B50,Summary!$A:$AC,15,0)</f>
        <v>#N/A</v>
      </c>
      <c r="Q50" s="29" t="str">
        <f>VLOOKUP($B50,Summary!$A:$AC,16,0)/24/3600</f>
        <v>#N/A</v>
      </c>
      <c r="R50" s="30" t="str">
        <f>VLOOKUP($B50,Summary!$A:$AC,17,0)</f>
        <v>#N/A</v>
      </c>
      <c r="S50" s="29" t="str">
        <f>VLOOKUP($B50,Summary!$A:$AC,18,0)/24/3600</f>
        <v>#N/A</v>
      </c>
      <c r="T50" s="30" t="str">
        <f>VLOOKUP($B50,Summary!$A:$AC,19,0)</f>
        <v>#N/A</v>
      </c>
      <c r="U50" s="29" t="str">
        <f>VLOOKUP($B50,Summary!$A:$AC,20,0)/24/3600</f>
        <v>#N/A</v>
      </c>
      <c r="V50" s="30" t="str">
        <f>VLOOKUP($B50,Summary!$A:$AC,21,0)</f>
        <v>#N/A</v>
      </c>
      <c r="W50" s="29" t="str">
        <f>VLOOKUP($B50,Summary!$A:$AC,22,0)/24/3600</f>
        <v>#N/A</v>
      </c>
      <c r="X50" s="30" t="str">
        <f>VLOOKUP($B50,Summary!$A:$AC,23,0)</f>
        <v>#N/A</v>
      </c>
      <c r="Y50" s="29" t="str">
        <f>VLOOKUP($B50,Summary!$A:$AC,24,0)/24/3600</f>
        <v>#N/A</v>
      </c>
      <c r="Z50" s="30" t="str">
        <f>VLOOKUP($B50,Summary!$A:$AC,25,0)</f>
        <v>#N/A</v>
      </c>
      <c r="AA50" s="29" t="str">
        <f>VLOOKUP($B50,Summary!$A:$AC,26,0)/24/3600</f>
        <v>#N/A</v>
      </c>
      <c r="AB50" s="30" t="str">
        <f>VLOOKUP($B50,Summary!$A:$AC,27,0)</f>
        <v>#N/A</v>
      </c>
      <c r="AC50" s="31" t="str">
        <f>VLOOKUP($B50,Summary!$A:$AC,28,0)/24/3600</f>
        <v>#N/A</v>
      </c>
      <c r="AD50" s="32"/>
      <c r="AE50" s="32" t="str">
        <f t="shared" si="1"/>
        <v>ME 47</v>
      </c>
      <c r="AF50" s="32"/>
      <c r="AG50" s="32"/>
      <c r="AH50" s="32"/>
      <c r="AI50" s="32"/>
      <c r="AJ50" s="32"/>
    </row>
    <row r="51" ht="14.25" customHeight="1">
      <c r="A51" s="17">
        <v>48.0</v>
      </c>
      <c r="B51" s="17" t="str">
        <f>MATCH(AE51,Summary!$BJ:$BJ,0)-1</f>
        <v>#N/A</v>
      </c>
      <c r="C51" s="18" t="str">
        <f>VLOOKUP($B51,'Entry list'!$A:$K,2,0)</f>
        <v>#N/A</v>
      </c>
      <c r="D51" s="18" t="str">
        <f>VLOOKUP($B51,'Entry list'!$A:$K,'Entry list'!C$1,0)</f>
        <v>#N/A</v>
      </c>
      <c r="E51" s="19" t="str">
        <f>VLOOKUP($B51,Summary!$A:$AC,4,0)/24/3600</f>
        <v>#N/A</v>
      </c>
      <c r="F51" s="20" t="str">
        <f>VLOOKUP($B51,Summary!$A:$AC,5,0)</f>
        <v>#N/A</v>
      </c>
      <c r="G51" s="19" t="str">
        <f>VLOOKUP($B51,Summary!$A:$AC,6,0)/24/3600</f>
        <v>#N/A</v>
      </c>
      <c r="H51" s="20" t="str">
        <f>VLOOKUP($B51,Summary!$A:$AC,7,0)</f>
        <v>#N/A</v>
      </c>
      <c r="I51" s="19" t="str">
        <f>VLOOKUP($B51,Summary!$A:$AC,8,0)/24/3600</f>
        <v>#N/A</v>
      </c>
      <c r="J51" s="20" t="str">
        <f>VLOOKUP($B51,Summary!$A:$AC,9,0)</f>
        <v>#N/A</v>
      </c>
      <c r="K51" s="19" t="str">
        <f>VLOOKUP($B51,Summary!$A:$AC,10,0)/24/3600</f>
        <v>#N/A</v>
      </c>
      <c r="L51" s="20" t="str">
        <f>VLOOKUP($B51,Summary!$A:$AC,11,0)</f>
        <v>#N/A</v>
      </c>
      <c r="M51" s="19" t="str">
        <f>VLOOKUP($B51,Summary!$A:$AC,12,0)/24/3600</f>
        <v>#N/A</v>
      </c>
      <c r="N51" s="20" t="str">
        <f>VLOOKUP($B51,Summary!$A:$AC,13,0)</f>
        <v>#N/A</v>
      </c>
      <c r="O51" s="19" t="str">
        <f>VLOOKUP($B51,Summary!$A:$AC,14,0)/24/3600</f>
        <v>#N/A</v>
      </c>
      <c r="P51" s="20" t="str">
        <f>VLOOKUP($B51,Summary!$A:$AC,15,0)</f>
        <v>#N/A</v>
      </c>
      <c r="Q51" s="19" t="str">
        <f>VLOOKUP($B51,Summary!$A:$AC,16,0)/24/3600</f>
        <v>#N/A</v>
      </c>
      <c r="R51" s="20" t="str">
        <f>VLOOKUP($B51,Summary!$A:$AC,17,0)</f>
        <v>#N/A</v>
      </c>
      <c r="S51" s="19" t="str">
        <f>VLOOKUP($B51,Summary!$A:$AC,18,0)/24/3600</f>
        <v>#N/A</v>
      </c>
      <c r="T51" s="20" t="str">
        <f>VLOOKUP($B51,Summary!$A:$AC,19,0)</f>
        <v>#N/A</v>
      </c>
      <c r="U51" s="19" t="str">
        <f>VLOOKUP($B51,Summary!$A:$AC,20,0)/24/3600</f>
        <v>#N/A</v>
      </c>
      <c r="V51" s="20" t="str">
        <f>VLOOKUP($B51,Summary!$A:$AC,21,0)</f>
        <v>#N/A</v>
      </c>
      <c r="W51" s="19" t="str">
        <f>VLOOKUP($B51,Summary!$A:$AC,22,0)/24/3600</f>
        <v>#N/A</v>
      </c>
      <c r="X51" s="20" t="str">
        <f>VLOOKUP($B51,Summary!$A:$AC,23,0)</f>
        <v>#N/A</v>
      </c>
      <c r="Y51" s="19" t="str">
        <f>VLOOKUP($B51,Summary!$A:$AC,24,0)/24/3600</f>
        <v>#N/A</v>
      </c>
      <c r="Z51" s="20" t="str">
        <f>VLOOKUP($B51,Summary!$A:$AC,25,0)</f>
        <v>#N/A</v>
      </c>
      <c r="AA51" s="19" t="str">
        <f>VLOOKUP($B51,Summary!$A:$AC,26,0)/24/3600</f>
        <v>#N/A</v>
      </c>
      <c r="AB51" s="20" t="str">
        <f>VLOOKUP($B51,Summary!$A:$AC,27,0)</f>
        <v>#N/A</v>
      </c>
      <c r="AC51" s="33" t="str">
        <f>VLOOKUP($B51,Summary!$A:$AC,28,0)/24/3600</f>
        <v>#N/A</v>
      </c>
      <c r="AE51" s="23" t="str">
        <f t="shared" si="1"/>
        <v>ME 48</v>
      </c>
    </row>
    <row r="52" ht="14.25" customHeight="1">
      <c r="A52" s="27">
        <v>49.0</v>
      </c>
      <c r="B52" s="27" t="str">
        <f>MATCH(AE52,Summary!$BJ:$BJ,0)-1</f>
        <v>#N/A</v>
      </c>
      <c r="C52" s="28" t="str">
        <f>VLOOKUP($B52,'Entry list'!$A:$K,2,0)</f>
        <v>#N/A</v>
      </c>
      <c r="D52" s="28" t="str">
        <f>VLOOKUP($B52,'Entry list'!$A:$K,'Entry list'!C$1,0)</f>
        <v>#N/A</v>
      </c>
      <c r="E52" s="29" t="str">
        <f>VLOOKUP($B52,Summary!$A:$AC,4,0)/24/3600</f>
        <v>#N/A</v>
      </c>
      <c r="F52" s="30" t="str">
        <f>VLOOKUP($B52,Summary!$A:$AC,5,0)</f>
        <v>#N/A</v>
      </c>
      <c r="G52" s="29" t="str">
        <f>VLOOKUP($B52,Summary!$A:$AC,6,0)/24/3600</f>
        <v>#N/A</v>
      </c>
      <c r="H52" s="30" t="str">
        <f>VLOOKUP($B52,Summary!$A:$AC,7,0)</f>
        <v>#N/A</v>
      </c>
      <c r="I52" s="29" t="str">
        <f>VLOOKUP($B52,Summary!$A:$AC,8,0)/24/3600</f>
        <v>#N/A</v>
      </c>
      <c r="J52" s="30" t="str">
        <f>VLOOKUP($B52,Summary!$A:$AC,9,0)</f>
        <v>#N/A</v>
      </c>
      <c r="K52" s="29" t="str">
        <f>VLOOKUP($B52,Summary!$A:$AC,10,0)/24/3600</f>
        <v>#N/A</v>
      </c>
      <c r="L52" s="30" t="str">
        <f>VLOOKUP($B52,Summary!$A:$AC,11,0)</f>
        <v>#N/A</v>
      </c>
      <c r="M52" s="29" t="str">
        <f>VLOOKUP($B52,Summary!$A:$AC,12,0)/24/3600</f>
        <v>#N/A</v>
      </c>
      <c r="N52" s="30" t="str">
        <f>VLOOKUP($B52,Summary!$A:$AC,13,0)</f>
        <v>#N/A</v>
      </c>
      <c r="O52" s="29" t="str">
        <f>VLOOKUP($B52,Summary!$A:$AC,14,0)/24/3600</f>
        <v>#N/A</v>
      </c>
      <c r="P52" s="30" t="str">
        <f>VLOOKUP($B52,Summary!$A:$AC,15,0)</f>
        <v>#N/A</v>
      </c>
      <c r="Q52" s="29" t="str">
        <f>VLOOKUP($B52,Summary!$A:$AC,16,0)/24/3600</f>
        <v>#N/A</v>
      </c>
      <c r="R52" s="30" t="str">
        <f>VLOOKUP($B52,Summary!$A:$AC,17,0)</f>
        <v>#N/A</v>
      </c>
      <c r="S52" s="29" t="str">
        <f>VLOOKUP($B52,Summary!$A:$AC,18,0)/24/3600</f>
        <v>#N/A</v>
      </c>
      <c r="T52" s="30" t="str">
        <f>VLOOKUP($B52,Summary!$A:$AC,19,0)</f>
        <v>#N/A</v>
      </c>
      <c r="U52" s="29" t="str">
        <f>VLOOKUP($B52,Summary!$A:$AC,20,0)/24/3600</f>
        <v>#N/A</v>
      </c>
      <c r="V52" s="30" t="str">
        <f>VLOOKUP($B52,Summary!$A:$AC,21,0)</f>
        <v>#N/A</v>
      </c>
      <c r="W52" s="29" t="str">
        <f>VLOOKUP($B52,Summary!$A:$AC,22,0)/24/3600</f>
        <v>#N/A</v>
      </c>
      <c r="X52" s="30" t="str">
        <f>VLOOKUP($B52,Summary!$A:$AC,23,0)</f>
        <v>#N/A</v>
      </c>
      <c r="Y52" s="29" t="str">
        <f>VLOOKUP($B52,Summary!$A:$AC,24,0)/24/3600</f>
        <v>#N/A</v>
      </c>
      <c r="Z52" s="30" t="str">
        <f>VLOOKUP($B52,Summary!$A:$AC,25,0)</f>
        <v>#N/A</v>
      </c>
      <c r="AA52" s="29" t="str">
        <f>VLOOKUP($B52,Summary!$A:$AC,26,0)/24/3600</f>
        <v>#N/A</v>
      </c>
      <c r="AB52" s="30" t="str">
        <f>VLOOKUP($B52,Summary!$A:$AC,27,0)</f>
        <v>#N/A</v>
      </c>
      <c r="AC52" s="31" t="str">
        <f>VLOOKUP($B52,Summary!$A:$AC,28,0)/24/3600</f>
        <v>#N/A</v>
      </c>
      <c r="AD52" s="32"/>
      <c r="AE52" s="32" t="str">
        <f t="shared" si="1"/>
        <v>ME 49</v>
      </c>
      <c r="AF52" s="32"/>
      <c r="AG52" s="32"/>
      <c r="AH52" s="32"/>
      <c r="AI52" s="32"/>
      <c r="AJ52" s="32"/>
    </row>
    <row r="53" ht="14.25" customHeight="1">
      <c r="A53" s="17">
        <v>50.0</v>
      </c>
      <c r="B53" s="17" t="str">
        <f>MATCH(AE53,Summary!$BJ:$BJ,0)-1</f>
        <v>#N/A</v>
      </c>
      <c r="C53" s="18" t="str">
        <f>VLOOKUP($B53,'Entry list'!$A:$K,2,0)</f>
        <v>#N/A</v>
      </c>
      <c r="D53" s="18" t="str">
        <f>VLOOKUP($B53,'Entry list'!$A:$K,'Entry list'!C$1,0)</f>
        <v>#N/A</v>
      </c>
      <c r="E53" s="19" t="str">
        <f>VLOOKUP($B53,Summary!$A:$AC,4,0)/24/3600</f>
        <v>#N/A</v>
      </c>
      <c r="F53" s="20" t="str">
        <f>VLOOKUP($B53,Summary!$A:$AC,5,0)</f>
        <v>#N/A</v>
      </c>
      <c r="G53" s="19" t="str">
        <f>VLOOKUP($B53,Summary!$A:$AC,6,0)/24/3600</f>
        <v>#N/A</v>
      </c>
      <c r="H53" s="20" t="str">
        <f>VLOOKUP($B53,Summary!$A:$AC,7,0)</f>
        <v>#N/A</v>
      </c>
      <c r="I53" s="19" t="str">
        <f>VLOOKUP($B53,Summary!$A:$AC,8,0)/24/3600</f>
        <v>#N/A</v>
      </c>
      <c r="J53" s="20" t="str">
        <f>VLOOKUP($B53,Summary!$A:$AC,9,0)</f>
        <v>#N/A</v>
      </c>
      <c r="K53" s="19" t="str">
        <f>VLOOKUP($B53,Summary!$A:$AC,10,0)/24/3600</f>
        <v>#N/A</v>
      </c>
      <c r="L53" s="20" t="str">
        <f>VLOOKUP($B53,Summary!$A:$AC,11,0)</f>
        <v>#N/A</v>
      </c>
      <c r="M53" s="19" t="str">
        <f>VLOOKUP($B53,Summary!$A:$AC,12,0)/24/3600</f>
        <v>#N/A</v>
      </c>
      <c r="N53" s="20" t="str">
        <f>VLOOKUP($B53,Summary!$A:$AC,13,0)</f>
        <v>#N/A</v>
      </c>
      <c r="O53" s="19" t="str">
        <f>VLOOKUP($B53,Summary!$A:$AC,14,0)/24/3600</f>
        <v>#N/A</v>
      </c>
      <c r="P53" s="20" t="str">
        <f>VLOOKUP($B53,Summary!$A:$AC,15,0)</f>
        <v>#N/A</v>
      </c>
      <c r="Q53" s="19" t="str">
        <f>VLOOKUP($B53,Summary!$A:$AC,16,0)/24/3600</f>
        <v>#N/A</v>
      </c>
      <c r="R53" s="20" t="str">
        <f>VLOOKUP($B53,Summary!$A:$AC,17,0)</f>
        <v>#N/A</v>
      </c>
      <c r="S53" s="19" t="str">
        <f>VLOOKUP($B53,Summary!$A:$AC,18,0)/24/3600</f>
        <v>#N/A</v>
      </c>
      <c r="T53" s="20" t="str">
        <f>VLOOKUP($B53,Summary!$A:$AC,19,0)</f>
        <v>#N/A</v>
      </c>
      <c r="U53" s="19" t="str">
        <f>VLOOKUP($B53,Summary!$A:$AC,20,0)/24/3600</f>
        <v>#N/A</v>
      </c>
      <c r="V53" s="20" t="str">
        <f>VLOOKUP($B53,Summary!$A:$AC,21,0)</f>
        <v>#N/A</v>
      </c>
      <c r="W53" s="19" t="str">
        <f>VLOOKUP($B53,Summary!$A:$AC,22,0)/24/3600</f>
        <v>#N/A</v>
      </c>
      <c r="X53" s="20" t="str">
        <f>VLOOKUP($B53,Summary!$A:$AC,23,0)</f>
        <v>#N/A</v>
      </c>
      <c r="Y53" s="19" t="str">
        <f>VLOOKUP($B53,Summary!$A:$AC,24,0)/24/3600</f>
        <v>#N/A</v>
      </c>
      <c r="Z53" s="20" t="str">
        <f>VLOOKUP($B53,Summary!$A:$AC,25,0)</f>
        <v>#N/A</v>
      </c>
      <c r="AA53" s="19" t="str">
        <f>VLOOKUP($B53,Summary!$A:$AC,26,0)/24/3600</f>
        <v>#N/A</v>
      </c>
      <c r="AB53" s="20" t="str">
        <f>VLOOKUP($B53,Summary!$A:$AC,27,0)</f>
        <v>#N/A</v>
      </c>
      <c r="AC53" s="33" t="str">
        <f>VLOOKUP($B53,Summary!$A:$AC,28,0)/24/3600</f>
        <v>#N/A</v>
      </c>
      <c r="AE53" s="23" t="str">
        <f t="shared" si="1"/>
        <v>ME 50</v>
      </c>
    </row>
    <row r="54" ht="14.25" customHeight="1">
      <c r="A54" s="17"/>
      <c r="B54" s="17"/>
      <c r="C54" s="18"/>
      <c r="D54" s="18"/>
      <c r="E54" s="19"/>
      <c r="F54" s="20"/>
      <c r="G54" s="19"/>
      <c r="I54" s="19"/>
      <c r="K54" s="19"/>
      <c r="M54" s="19"/>
      <c r="O54" s="19"/>
      <c r="Q54" s="19"/>
      <c r="S54" s="19"/>
      <c r="U54" s="19"/>
      <c r="W54" s="19"/>
      <c r="Y54" s="19"/>
      <c r="AA54" s="19"/>
    </row>
    <row r="55" ht="14.25" customHeight="1">
      <c r="C55" s="18"/>
      <c r="D55" s="18"/>
    </row>
    <row r="56" ht="14.25" customHeight="1">
      <c r="C56" s="18"/>
      <c r="D56" s="18"/>
    </row>
    <row r="57" ht="14.25" customHeight="1">
      <c r="A57" s="17"/>
      <c r="B57" s="17"/>
      <c r="C57" s="18"/>
      <c r="D57" s="18"/>
    </row>
    <row r="58" ht="14.25" customHeight="1">
      <c r="A58" s="17"/>
      <c r="B58" s="17"/>
      <c r="C58" s="18"/>
      <c r="D58" s="18"/>
    </row>
    <row r="59" ht="14.25" customHeight="1">
      <c r="A59" s="17"/>
      <c r="B59" s="17"/>
      <c r="C59" s="18"/>
      <c r="D59" s="18"/>
    </row>
    <row r="60" ht="14.25" customHeight="1">
      <c r="A60" s="17"/>
      <c r="B60" s="17"/>
      <c r="C60" s="18"/>
      <c r="D60" s="18"/>
    </row>
    <row r="61" ht="14.25" customHeight="1">
      <c r="A61" s="17"/>
      <c r="B61" s="17"/>
      <c r="C61" s="18"/>
      <c r="D61" s="18"/>
    </row>
    <row r="62" ht="14.25" customHeight="1">
      <c r="A62" s="17"/>
      <c r="B62" s="17"/>
      <c r="C62" s="18"/>
      <c r="D62" s="18"/>
    </row>
    <row r="63" ht="14.25" customHeight="1">
      <c r="A63" s="17"/>
      <c r="B63" s="17"/>
      <c r="C63" s="18"/>
      <c r="D63" s="18"/>
    </row>
    <row r="64" ht="14.25" customHeight="1">
      <c r="A64" s="17"/>
      <c r="B64" s="17"/>
      <c r="C64" s="18"/>
      <c r="D64" s="18"/>
    </row>
    <row r="65" ht="14.25" customHeight="1">
      <c r="A65" s="17"/>
      <c r="B65" s="17"/>
      <c r="C65" s="18"/>
      <c r="D65" s="18"/>
    </row>
    <row r="66" ht="14.25" customHeight="1">
      <c r="A66" s="17"/>
      <c r="B66" s="17"/>
      <c r="C66" s="18"/>
      <c r="D66" s="18"/>
    </row>
    <row r="67" ht="14.25" customHeight="1">
      <c r="A67" s="17"/>
      <c r="B67" s="17"/>
      <c r="C67" s="18"/>
      <c r="D67" s="18"/>
    </row>
    <row r="68" ht="14.25" customHeight="1">
      <c r="A68" s="17"/>
      <c r="B68" s="17"/>
      <c r="C68" s="18"/>
      <c r="D68" s="18"/>
    </row>
    <row r="69" ht="14.25" customHeight="1">
      <c r="A69" s="17"/>
      <c r="B69" s="17"/>
      <c r="C69" s="18"/>
      <c r="D69" s="18"/>
    </row>
    <row r="70" ht="14.25" customHeight="1">
      <c r="A70" s="17"/>
      <c r="B70" s="17"/>
      <c r="C70" s="18"/>
      <c r="D70" s="18"/>
    </row>
    <row r="71" ht="14.25" customHeight="1">
      <c r="A71" s="17"/>
      <c r="B71" s="17"/>
      <c r="C71" s="18"/>
      <c r="D71" s="18"/>
    </row>
    <row r="72" ht="14.25" customHeight="1">
      <c r="A72" s="17"/>
      <c r="B72" s="17"/>
      <c r="C72" s="18"/>
      <c r="D72" s="18"/>
    </row>
    <row r="73" ht="14.25" customHeight="1">
      <c r="A73" s="17"/>
      <c r="B73" s="17"/>
      <c r="C73" s="18"/>
      <c r="D73" s="18"/>
    </row>
    <row r="74" ht="14.25" customHeight="1">
      <c r="A74" s="17"/>
      <c r="B74" s="17"/>
      <c r="C74" s="18"/>
      <c r="D74" s="18"/>
    </row>
    <row r="75" ht="14.25" customHeight="1">
      <c r="A75" s="17"/>
      <c r="B75" s="17"/>
      <c r="C75" s="18"/>
      <c r="D75" s="18"/>
    </row>
    <row r="76" ht="14.25" customHeight="1">
      <c r="A76" s="17"/>
      <c r="B76" s="17"/>
      <c r="C76" s="18"/>
      <c r="D76" s="18"/>
    </row>
    <row r="77" ht="14.25" customHeight="1">
      <c r="A77" s="17"/>
      <c r="B77" s="17"/>
      <c r="C77" s="18"/>
      <c r="D77" s="18"/>
    </row>
    <row r="78" ht="14.25" customHeight="1">
      <c r="A78" s="17"/>
      <c r="B78" s="17"/>
      <c r="C78" s="18"/>
      <c r="D78" s="18"/>
    </row>
    <row r="79" ht="14.25" customHeight="1">
      <c r="A79" s="17"/>
      <c r="B79" s="17"/>
      <c r="C79" s="18"/>
      <c r="D79" s="18"/>
    </row>
    <row r="80" ht="14.25" customHeight="1">
      <c r="A80" s="17"/>
      <c r="B80" s="17"/>
      <c r="C80" s="18"/>
      <c r="D80" s="18"/>
    </row>
    <row r="81" ht="14.25" customHeight="1">
      <c r="A81" s="17"/>
      <c r="B81" s="17"/>
      <c r="C81" s="18"/>
      <c r="D81" s="18"/>
    </row>
    <row r="82" ht="14.25" customHeight="1">
      <c r="A82" s="17"/>
      <c r="B82" s="17"/>
      <c r="C82" s="18"/>
      <c r="D82" s="18"/>
    </row>
    <row r="83" ht="14.25" customHeight="1">
      <c r="A83" s="17"/>
      <c r="B83" s="17"/>
      <c r="C83" s="18"/>
      <c r="D83" s="18"/>
    </row>
    <row r="84" ht="14.25" customHeight="1">
      <c r="A84" s="17"/>
      <c r="B84" s="17"/>
      <c r="C84" s="18"/>
      <c r="D84" s="18"/>
    </row>
    <row r="85" ht="14.25" customHeight="1">
      <c r="A85" s="17"/>
      <c r="B85" s="17"/>
      <c r="C85" s="18"/>
      <c r="D85" s="18"/>
    </row>
    <row r="86" ht="14.25" customHeight="1">
      <c r="A86" s="17"/>
      <c r="B86" s="17"/>
      <c r="C86" s="18"/>
      <c r="D86" s="18"/>
    </row>
    <row r="87" ht="14.25" customHeight="1">
      <c r="A87" s="17"/>
      <c r="B87" s="17"/>
      <c r="C87" s="18"/>
      <c r="D87" s="18"/>
    </row>
    <row r="88" ht="14.25" customHeight="1">
      <c r="A88" s="17"/>
      <c r="B88" s="17"/>
      <c r="C88" s="18"/>
      <c r="D88" s="18"/>
    </row>
    <row r="89" ht="14.25" customHeight="1">
      <c r="A89" s="17"/>
      <c r="B89" s="17"/>
      <c r="C89" s="18"/>
      <c r="D89" s="18"/>
    </row>
    <row r="90" ht="14.25" customHeight="1">
      <c r="A90" s="17"/>
      <c r="B90" s="17"/>
      <c r="C90" s="18"/>
      <c r="D90" s="18"/>
    </row>
    <row r="91" ht="14.25" customHeight="1">
      <c r="A91" s="17"/>
      <c r="B91" s="17"/>
      <c r="C91" s="18"/>
      <c r="D91" s="18"/>
    </row>
    <row r="92" ht="14.25" customHeight="1">
      <c r="A92" s="17"/>
      <c r="B92" s="17"/>
      <c r="C92" s="18"/>
      <c r="D92" s="18"/>
    </row>
    <row r="93" ht="14.25" customHeight="1">
      <c r="A93" s="17"/>
      <c r="B93" s="17"/>
      <c r="C93" s="18"/>
      <c r="D93" s="18"/>
    </row>
    <row r="94" ht="14.25" customHeight="1">
      <c r="A94" s="17"/>
      <c r="B94" s="17"/>
      <c r="C94" s="18"/>
      <c r="D94" s="18"/>
    </row>
    <row r="95" ht="14.25" customHeight="1">
      <c r="A95" s="17"/>
      <c r="B95" s="17"/>
      <c r="C95" s="18"/>
      <c r="D95" s="18"/>
    </row>
    <row r="96" ht="14.25" customHeight="1">
      <c r="A96" s="17"/>
      <c r="B96" s="17"/>
      <c r="C96" s="18"/>
      <c r="D96" s="18"/>
    </row>
    <row r="97" ht="14.25" customHeight="1">
      <c r="A97" s="17"/>
      <c r="B97" s="17"/>
      <c r="C97" s="18"/>
      <c r="D97" s="18"/>
    </row>
    <row r="98" ht="14.25" customHeight="1">
      <c r="A98" s="17"/>
      <c r="B98" s="17"/>
      <c r="C98" s="18"/>
      <c r="D98" s="18"/>
    </row>
    <row r="99" ht="14.25" customHeight="1">
      <c r="A99" s="17"/>
      <c r="B99" s="17"/>
      <c r="C99" s="18"/>
      <c r="D99" s="18"/>
    </row>
    <row r="100" ht="14.25" customHeight="1">
      <c r="A100" s="17"/>
      <c r="B100" s="17"/>
      <c r="C100" s="18"/>
      <c r="D100" s="18"/>
    </row>
    <row r="101" ht="14.25" customHeight="1">
      <c r="A101" s="17"/>
      <c r="B101" s="17"/>
      <c r="C101" s="18"/>
      <c r="D101" s="18"/>
    </row>
    <row r="102" ht="14.25" customHeight="1">
      <c r="A102" s="17"/>
      <c r="B102" s="17"/>
      <c r="C102" s="18"/>
      <c r="D102" s="18"/>
    </row>
    <row r="103" ht="14.25" customHeight="1">
      <c r="A103" s="17"/>
      <c r="B103" s="17"/>
      <c r="C103" s="18"/>
      <c r="D103" s="18"/>
    </row>
    <row r="104" ht="14.25" customHeight="1">
      <c r="A104" s="17"/>
      <c r="B104" s="17"/>
      <c r="C104" s="18"/>
      <c r="D104" s="18"/>
    </row>
    <row r="105" ht="14.25" customHeight="1">
      <c r="A105" s="17"/>
      <c r="B105" s="17"/>
      <c r="C105" s="18"/>
      <c r="D105" s="18"/>
    </row>
    <row r="106" ht="14.25" customHeight="1">
      <c r="A106" s="17"/>
      <c r="B106" s="17"/>
      <c r="C106" s="18"/>
      <c r="D106" s="18"/>
    </row>
    <row r="107" ht="14.25" customHeight="1">
      <c r="A107" s="17"/>
      <c r="B107" s="17"/>
      <c r="C107" s="18"/>
      <c r="D107" s="18"/>
    </row>
    <row r="108" ht="14.25" customHeight="1">
      <c r="A108" s="17"/>
      <c r="B108" s="17"/>
      <c r="C108" s="18"/>
      <c r="D108" s="18"/>
    </row>
    <row r="109" ht="14.25" customHeight="1">
      <c r="A109" s="17"/>
      <c r="B109" s="17"/>
      <c r="C109" s="18"/>
      <c r="D109" s="18"/>
    </row>
    <row r="110" ht="14.25" customHeight="1">
      <c r="A110" s="17"/>
      <c r="B110" s="17"/>
      <c r="C110" s="18"/>
      <c r="D110" s="18"/>
    </row>
    <row r="111" ht="14.25" customHeight="1">
      <c r="A111" s="17"/>
      <c r="B111" s="17"/>
      <c r="C111" s="18"/>
      <c r="D111" s="18"/>
    </row>
    <row r="112" ht="14.25" customHeight="1">
      <c r="A112" s="17"/>
      <c r="B112" s="17"/>
      <c r="C112" s="18"/>
      <c r="D112" s="18"/>
    </row>
    <row r="113" ht="14.25" customHeight="1">
      <c r="A113" s="17"/>
      <c r="B113" s="17"/>
      <c r="C113" s="18"/>
      <c r="D113" s="18"/>
    </row>
    <row r="114" ht="14.25" customHeight="1">
      <c r="A114" s="17"/>
      <c r="B114" s="17"/>
      <c r="C114" s="18"/>
      <c r="D114" s="18"/>
    </row>
    <row r="115" ht="14.25" customHeight="1">
      <c r="A115" s="17"/>
      <c r="B115" s="17"/>
      <c r="C115" s="18"/>
      <c r="D115" s="18"/>
    </row>
    <row r="116" ht="14.25" customHeight="1">
      <c r="A116" s="17"/>
      <c r="B116" s="17"/>
      <c r="C116" s="18"/>
      <c r="D116" s="18"/>
    </row>
    <row r="117" ht="14.25" customHeight="1">
      <c r="A117" s="17"/>
      <c r="B117" s="17"/>
      <c r="C117" s="18"/>
      <c r="D117" s="18"/>
    </row>
    <row r="118" ht="14.25" customHeight="1">
      <c r="A118" s="17"/>
      <c r="B118" s="17"/>
      <c r="C118" s="18"/>
      <c r="D118" s="18"/>
    </row>
    <row r="119" ht="14.25" customHeight="1">
      <c r="A119" s="17"/>
      <c r="B119" s="17"/>
      <c r="C119" s="18"/>
      <c r="D119" s="18"/>
    </row>
    <row r="120" ht="14.25" customHeight="1">
      <c r="A120" s="17"/>
      <c r="B120" s="17"/>
      <c r="C120" s="18"/>
      <c r="D120" s="18"/>
    </row>
    <row r="121" ht="14.25" customHeight="1">
      <c r="A121" s="17"/>
      <c r="B121" s="17"/>
      <c r="C121" s="18"/>
      <c r="D121" s="18"/>
    </row>
    <row r="122" ht="14.25" customHeight="1">
      <c r="A122" s="17"/>
      <c r="B122" s="17"/>
      <c r="C122" s="18"/>
      <c r="D122" s="18"/>
    </row>
    <row r="123" ht="14.25" customHeight="1">
      <c r="A123" s="17"/>
      <c r="B123" s="17"/>
      <c r="C123" s="18"/>
      <c r="D123" s="18"/>
    </row>
    <row r="124" ht="14.25" customHeight="1">
      <c r="A124" s="17"/>
      <c r="B124" s="17"/>
      <c r="C124" s="18"/>
      <c r="D124" s="18"/>
    </row>
    <row r="125" ht="14.25" customHeight="1">
      <c r="A125" s="17"/>
      <c r="B125" s="17"/>
      <c r="C125" s="18"/>
      <c r="D125" s="18"/>
    </row>
    <row r="126" ht="14.25" customHeight="1">
      <c r="A126" s="17"/>
      <c r="B126" s="17"/>
      <c r="C126" s="18"/>
      <c r="D126" s="18"/>
    </row>
    <row r="127" ht="14.25" customHeight="1">
      <c r="A127" s="17"/>
      <c r="B127" s="17"/>
      <c r="C127" s="18"/>
      <c r="D127" s="18"/>
    </row>
    <row r="128" ht="14.25" customHeight="1">
      <c r="A128" s="17"/>
      <c r="B128" s="17"/>
      <c r="C128" s="18"/>
      <c r="D128" s="18"/>
    </row>
    <row r="129" ht="14.25" customHeight="1">
      <c r="A129" s="17"/>
      <c r="B129" s="17"/>
      <c r="C129" s="18"/>
      <c r="D129" s="18"/>
    </row>
    <row r="130" ht="14.25" customHeight="1">
      <c r="A130" s="17"/>
      <c r="B130" s="17"/>
      <c r="C130" s="18"/>
      <c r="D130" s="18"/>
    </row>
    <row r="131" ht="14.25" customHeight="1">
      <c r="A131" s="17"/>
      <c r="B131" s="17"/>
      <c r="C131" s="18"/>
      <c r="D131" s="18"/>
    </row>
    <row r="132" ht="14.25" customHeight="1">
      <c r="A132" s="17"/>
      <c r="B132" s="17"/>
      <c r="C132" s="18"/>
      <c r="D132" s="18"/>
    </row>
    <row r="133" ht="14.25" customHeight="1">
      <c r="A133" s="17"/>
      <c r="B133" s="17"/>
      <c r="C133" s="18"/>
      <c r="D133" s="18"/>
    </row>
    <row r="134" ht="14.25" customHeight="1">
      <c r="A134" s="17"/>
      <c r="B134" s="17"/>
      <c r="C134" s="18"/>
      <c r="D134" s="18"/>
    </row>
    <row r="135" ht="14.25" customHeight="1">
      <c r="A135" s="17"/>
      <c r="B135" s="17"/>
      <c r="C135" s="18"/>
      <c r="D135" s="18"/>
    </row>
    <row r="136" ht="14.25" customHeight="1">
      <c r="A136" s="17"/>
      <c r="B136" s="17"/>
      <c r="C136" s="18"/>
      <c r="D136" s="18"/>
    </row>
    <row r="137" ht="14.25" customHeight="1">
      <c r="A137" s="17"/>
      <c r="B137" s="17"/>
      <c r="C137" s="18"/>
      <c r="D137" s="18"/>
    </row>
    <row r="138" ht="14.25" customHeight="1">
      <c r="A138" s="17"/>
      <c r="B138" s="17"/>
      <c r="C138" s="18"/>
      <c r="D138" s="18"/>
    </row>
    <row r="139" ht="14.25" customHeight="1">
      <c r="A139" s="17"/>
      <c r="B139" s="17"/>
      <c r="C139" s="18"/>
      <c r="D139" s="18"/>
    </row>
    <row r="140" ht="14.25" customHeight="1">
      <c r="A140" s="17"/>
      <c r="B140" s="17"/>
      <c r="C140" s="18"/>
      <c r="D140" s="18"/>
    </row>
    <row r="141" ht="14.25" customHeight="1">
      <c r="A141" s="17"/>
      <c r="B141" s="17"/>
      <c r="C141" s="18"/>
      <c r="D141" s="18"/>
    </row>
    <row r="142" ht="14.25" customHeight="1">
      <c r="A142" s="17"/>
      <c r="B142" s="17"/>
      <c r="C142" s="18"/>
      <c r="D142" s="18"/>
    </row>
    <row r="143" ht="14.25" customHeight="1">
      <c r="A143" s="17"/>
      <c r="B143" s="17"/>
      <c r="C143" s="18"/>
      <c r="D143" s="18"/>
    </row>
    <row r="144" ht="14.25" customHeight="1">
      <c r="A144" s="17"/>
      <c r="B144" s="17"/>
      <c r="C144" s="18"/>
      <c r="D144" s="18"/>
    </row>
    <row r="145" ht="14.25" customHeight="1">
      <c r="A145" s="17"/>
      <c r="B145" s="17"/>
      <c r="C145" s="18"/>
      <c r="D145" s="18"/>
    </row>
    <row r="146" ht="14.25" customHeight="1">
      <c r="A146" s="17"/>
      <c r="B146" s="17"/>
      <c r="C146" s="18"/>
      <c r="D146" s="18"/>
    </row>
    <row r="147" ht="14.25" customHeight="1">
      <c r="A147" s="17"/>
      <c r="B147" s="17"/>
      <c r="C147" s="18"/>
      <c r="D147" s="18"/>
    </row>
    <row r="148" ht="14.25" customHeight="1">
      <c r="A148" s="17"/>
      <c r="B148" s="17"/>
      <c r="C148" s="18"/>
      <c r="D148" s="18"/>
    </row>
    <row r="149" ht="14.25" customHeight="1">
      <c r="A149" s="17"/>
      <c r="B149" s="17"/>
      <c r="C149" s="18"/>
      <c r="D149" s="18"/>
    </row>
    <row r="150" ht="14.25" customHeight="1">
      <c r="A150" s="17"/>
      <c r="B150" s="17"/>
      <c r="C150" s="18"/>
      <c r="D150" s="18"/>
    </row>
    <row r="151" ht="14.25" customHeight="1">
      <c r="A151" s="17"/>
      <c r="B151" s="17"/>
      <c r="C151" s="18"/>
      <c r="D151" s="18"/>
    </row>
    <row r="152" ht="14.25" customHeight="1">
      <c r="A152" s="17"/>
      <c r="B152" s="17"/>
      <c r="C152" s="18"/>
      <c r="D152" s="18"/>
    </row>
    <row r="153" ht="14.25" customHeight="1">
      <c r="A153" s="17"/>
      <c r="B153" s="17"/>
      <c r="C153" s="18"/>
      <c r="D153" s="18"/>
    </row>
    <row r="154" ht="14.25" customHeight="1">
      <c r="A154" s="17"/>
      <c r="B154" s="17"/>
      <c r="C154" s="18"/>
      <c r="D154" s="18"/>
    </row>
    <row r="155" ht="14.25" customHeight="1">
      <c r="A155" s="17"/>
      <c r="B155" s="17"/>
      <c r="C155" s="18"/>
      <c r="D155" s="18"/>
    </row>
    <row r="156" ht="14.25" customHeight="1">
      <c r="A156" s="17"/>
      <c r="B156" s="17"/>
      <c r="C156" s="18"/>
      <c r="D156" s="18"/>
    </row>
    <row r="157" ht="14.25" customHeight="1">
      <c r="A157" s="17"/>
      <c r="B157" s="17"/>
      <c r="C157" s="18"/>
      <c r="D157" s="18"/>
    </row>
    <row r="158" ht="14.25" customHeight="1">
      <c r="A158" s="17"/>
      <c r="B158" s="17"/>
      <c r="C158" s="18"/>
      <c r="D158" s="18"/>
    </row>
    <row r="159" ht="14.25" customHeight="1">
      <c r="A159" s="17"/>
      <c r="B159" s="17"/>
      <c r="C159" s="18"/>
      <c r="D159" s="18"/>
    </row>
    <row r="160" ht="14.25" customHeight="1">
      <c r="A160" s="17"/>
      <c r="B160" s="17"/>
      <c r="C160" s="18"/>
      <c r="D160" s="18"/>
    </row>
    <row r="161" ht="14.25" customHeight="1">
      <c r="A161" s="17"/>
      <c r="B161" s="17"/>
      <c r="C161" s="18"/>
      <c r="D161" s="18"/>
    </row>
    <row r="162" ht="14.25" customHeight="1">
      <c r="A162" s="17"/>
      <c r="B162" s="17"/>
      <c r="C162" s="18"/>
      <c r="D162" s="18"/>
    </row>
    <row r="163" ht="14.25" customHeight="1">
      <c r="A163" s="17"/>
      <c r="B163" s="17"/>
      <c r="C163" s="18"/>
      <c r="D163" s="18"/>
    </row>
    <row r="164" ht="14.25" customHeight="1">
      <c r="A164" s="17"/>
      <c r="B164" s="17"/>
      <c r="C164" s="18"/>
      <c r="D164" s="18"/>
    </row>
    <row r="165" ht="14.25" customHeight="1">
      <c r="A165" s="17"/>
      <c r="B165" s="17"/>
      <c r="C165" s="18"/>
      <c r="D165" s="18"/>
    </row>
    <row r="166" ht="14.25" customHeight="1">
      <c r="A166" s="17"/>
      <c r="B166" s="17"/>
      <c r="C166" s="18"/>
      <c r="D166" s="18"/>
    </row>
    <row r="167" ht="14.25" customHeight="1">
      <c r="A167" s="17"/>
      <c r="B167" s="17"/>
      <c r="C167" s="18"/>
      <c r="D167" s="18"/>
    </row>
    <row r="168" ht="14.25" customHeight="1">
      <c r="A168" s="17"/>
      <c r="B168" s="17"/>
      <c r="C168" s="18"/>
      <c r="D168" s="18"/>
    </row>
    <row r="169" ht="14.25" customHeight="1">
      <c r="A169" s="17"/>
      <c r="B169" s="17"/>
      <c r="C169" s="18"/>
      <c r="D169" s="18"/>
    </row>
    <row r="170" ht="14.25" customHeight="1">
      <c r="A170" s="17"/>
      <c r="B170" s="17"/>
      <c r="C170" s="18"/>
      <c r="D170" s="18"/>
    </row>
    <row r="171" ht="14.25" customHeight="1">
      <c r="A171" s="17"/>
      <c r="B171" s="17"/>
      <c r="C171" s="18"/>
      <c r="D171" s="18"/>
    </row>
    <row r="172" ht="14.25" customHeight="1">
      <c r="A172" s="17"/>
      <c r="B172" s="17"/>
      <c r="C172" s="18"/>
      <c r="D172" s="18"/>
    </row>
    <row r="173" ht="14.25" customHeight="1">
      <c r="A173" s="17"/>
      <c r="B173" s="17"/>
      <c r="C173" s="18"/>
      <c r="D173" s="18"/>
    </row>
    <row r="174" ht="14.25" customHeight="1">
      <c r="A174" s="17"/>
      <c r="B174" s="17"/>
      <c r="C174" s="18"/>
      <c r="D174" s="18"/>
    </row>
    <row r="175" ht="14.25" customHeight="1">
      <c r="A175" s="17"/>
      <c r="B175" s="17"/>
      <c r="C175" s="18"/>
      <c r="D175" s="18"/>
    </row>
    <row r="176" ht="14.25" customHeight="1">
      <c r="A176" s="17"/>
      <c r="B176" s="17"/>
      <c r="C176" s="18"/>
      <c r="D176" s="18"/>
    </row>
    <row r="177" ht="14.25" customHeight="1">
      <c r="A177" s="17"/>
      <c r="B177" s="17"/>
      <c r="C177" s="18"/>
      <c r="D177" s="18"/>
    </row>
    <row r="178" ht="14.25" customHeight="1">
      <c r="A178" s="17"/>
      <c r="B178" s="17"/>
      <c r="C178" s="18"/>
      <c r="D178" s="18"/>
    </row>
    <row r="179" ht="14.25" customHeight="1">
      <c r="A179" s="17"/>
      <c r="B179" s="17"/>
      <c r="C179" s="18"/>
      <c r="D179" s="18"/>
    </row>
    <row r="180" ht="14.25" customHeight="1">
      <c r="A180" s="17"/>
      <c r="B180" s="17"/>
      <c r="C180" s="18"/>
      <c r="D180" s="18"/>
    </row>
    <row r="181" ht="14.25" customHeight="1">
      <c r="A181" s="17"/>
      <c r="B181" s="17"/>
      <c r="C181" s="18"/>
      <c r="D181" s="18"/>
    </row>
    <row r="182" ht="14.25" customHeight="1">
      <c r="A182" s="17"/>
      <c r="B182" s="17"/>
      <c r="C182" s="18"/>
      <c r="D182" s="18"/>
    </row>
    <row r="183" ht="14.25" customHeight="1">
      <c r="A183" s="17"/>
      <c r="B183" s="17"/>
      <c r="C183" s="18"/>
      <c r="D183" s="18"/>
    </row>
    <row r="184" ht="14.25" customHeight="1">
      <c r="A184" s="17"/>
      <c r="B184" s="17"/>
      <c r="C184" s="18"/>
      <c r="D184" s="18"/>
    </row>
    <row r="185" ht="14.25" customHeight="1">
      <c r="A185" s="17"/>
      <c r="B185" s="17"/>
      <c r="C185" s="18"/>
      <c r="D185" s="18"/>
    </row>
    <row r="186" ht="14.25" customHeight="1">
      <c r="A186" s="17"/>
      <c r="B186" s="17"/>
      <c r="C186" s="18"/>
      <c r="D186" s="18"/>
    </row>
    <row r="187" ht="14.25" customHeight="1">
      <c r="A187" s="17"/>
      <c r="B187" s="17"/>
      <c r="C187" s="18"/>
      <c r="D187" s="18"/>
    </row>
    <row r="188" ht="14.25" customHeight="1">
      <c r="A188" s="17"/>
      <c r="B188" s="17"/>
      <c r="C188" s="18"/>
      <c r="D188" s="18"/>
    </row>
    <row r="189" ht="14.25" customHeight="1">
      <c r="A189" s="17"/>
      <c r="B189" s="17"/>
      <c r="C189" s="18"/>
      <c r="D189" s="18"/>
    </row>
    <row r="190" ht="14.25" customHeight="1">
      <c r="A190" s="17"/>
      <c r="B190" s="17"/>
      <c r="C190" s="18"/>
      <c r="D190" s="18"/>
    </row>
    <row r="191" ht="14.25" customHeight="1">
      <c r="A191" s="17"/>
      <c r="B191" s="17"/>
      <c r="C191" s="18"/>
      <c r="D191" s="18"/>
    </row>
    <row r="192" ht="14.25" customHeight="1">
      <c r="A192" s="17"/>
      <c r="B192" s="17"/>
      <c r="C192" s="18"/>
      <c r="D192" s="18"/>
    </row>
    <row r="193" ht="14.25" customHeight="1">
      <c r="A193" s="17"/>
      <c r="B193" s="17"/>
      <c r="C193" s="18"/>
      <c r="D193" s="18"/>
    </row>
    <row r="194" ht="14.25" customHeight="1">
      <c r="A194" s="17"/>
      <c r="B194" s="17"/>
      <c r="C194" s="18"/>
      <c r="D194" s="18"/>
    </row>
    <row r="195" ht="14.25" customHeight="1">
      <c r="A195" s="17"/>
      <c r="B195" s="17"/>
      <c r="C195" s="18"/>
      <c r="D195" s="18"/>
    </row>
    <row r="196" ht="14.25" customHeight="1">
      <c r="A196" s="17"/>
      <c r="B196" s="17"/>
      <c r="C196" s="18"/>
      <c r="D196" s="18"/>
    </row>
    <row r="197" ht="14.25" customHeight="1">
      <c r="A197" s="17"/>
      <c r="B197" s="17"/>
      <c r="C197" s="18"/>
      <c r="D197" s="18"/>
    </row>
    <row r="198" ht="14.25" customHeight="1">
      <c r="A198" s="17"/>
      <c r="B198" s="17"/>
      <c r="C198" s="18"/>
      <c r="D198" s="18"/>
    </row>
    <row r="199" ht="14.25" customHeight="1">
      <c r="A199" s="17"/>
      <c r="B199" s="17"/>
      <c r="C199" s="18"/>
      <c r="D199" s="18"/>
    </row>
    <row r="200" ht="14.25" customHeight="1">
      <c r="A200" s="17"/>
      <c r="B200" s="17"/>
      <c r="C200" s="18"/>
      <c r="D200" s="18"/>
    </row>
    <row r="201" ht="14.25" customHeight="1">
      <c r="A201" s="17"/>
      <c r="B201" s="17"/>
      <c r="C201" s="18"/>
      <c r="D201" s="18"/>
    </row>
    <row r="202" ht="14.25" customHeight="1">
      <c r="A202" s="17"/>
      <c r="B202" s="17"/>
      <c r="C202" s="18"/>
      <c r="D202" s="18"/>
    </row>
    <row r="203" ht="14.25" customHeight="1">
      <c r="A203" s="17"/>
      <c r="B203" s="17"/>
      <c r="C203" s="18"/>
      <c r="D203" s="18"/>
    </row>
    <row r="204" ht="14.25" customHeight="1">
      <c r="A204" s="17"/>
      <c r="B204" s="17"/>
      <c r="C204" s="18"/>
      <c r="D204" s="18"/>
    </row>
    <row r="205" ht="14.25" customHeight="1">
      <c r="A205" s="17"/>
      <c r="B205" s="17"/>
      <c r="C205" s="18"/>
      <c r="D205" s="18"/>
    </row>
    <row r="206" ht="14.25" customHeight="1">
      <c r="A206" s="17"/>
      <c r="B206" s="17"/>
      <c r="C206" s="18"/>
      <c r="D206" s="18"/>
    </row>
    <row r="207" ht="14.25" customHeight="1">
      <c r="A207" s="17"/>
      <c r="B207" s="17"/>
      <c r="C207" s="18"/>
      <c r="D207" s="18"/>
    </row>
    <row r="208" ht="14.25" customHeight="1">
      <c r="A208" s="17"/>
      <c r="B208" s="17"/>
      <c r="C208" s="18"/>
      <c r="D208" s="18"/>
    </row>
    <row r="209" ht="14.25" customHeight="1">
      <c r="A209" s="17"/>
      <c r="B209" s="17"/>
      <c r="C209" s="18"/>
      <c r="D209" s="18"/>
    </row>
    <row r="210" ht="14.25" customHeight="1">
      <c r="A210" s="17"/>
      <c r="B210" s="17"/>
      <c r="C210" s="18"/>
      <c r="D210" s="18"/>
    </row>
    <row r="211" ht="14.25" customHeight="1">
      <c r="A211" s="17"/>
      <c r="B211" s="17"/>
      <c r="C211" s="18"/>
      <c r="D211" s="18"/>
    </row>
    <row r="212" ht="14.25" customHeight="1">
      <c r="A212" s="17"/>
      <c r="B212" s="17"/>
      <c r="C212" s="18"/>
      <c r="D212" s="18"/>
    </row>
    <row r="213" ht="14.25" customHeight="1">
      <c r="A213" s="17"/>
      <c r="B213" s="17"/>
      <c r="C213" s="18"/>
      <c r="D213" s="18"/>
    </row>
    <row r="214" ht="14.25" customHeight="1">
      <c r="A214" s="17"/>
      <c r="B214" s="17"/>
      <c r="C214" s="18"/>
      <c r="D214" s="18"/>
    </row>
    <row r="215" ht="14.25" customHeight="1">
      <c r="A215" s="17"/>
      <c r="B215" s="17"/>
      <c r="C215" s="18"/>
      <c r="D215" s="18"/>
    </row>
    <row r="216" ht="14.25" customHeight="1">
      <c r="A216" s="17"/>
      <c r="B216" s="17"/>
      <c r="C216" s="18"/>
      <c r="D216" s="18"/>
    </row>
    <row r="217" ht="14.25" customHeight="1">
      <c r="A217" s="17"/>
      <c r="B217" s="17"/>
      <c r="C217" s="18"/>
      <c r="D217" s="18"/>
    </row>
    <row r="218" ht="14.25" customHeight="1">
      <c r="A218" s="17"/>
      <c r="B218" s="17"/>
      <c r="C218" s="18"/>
      <c r="D218" s="18"/>
    </row>
    <row r="219" ht="14.25" customHeight="1">
      <c r="A219" s="17"/>
      <c r="B219" s="17"/>
      <c r="C219" s="18"/>
      <c r="D219" s="18"/>
    </row>
    <row r="220" ht="14.25" customHeight="1">
      <c r="A220" s="17"/>
      <c r="B220" s="17"/>
      <c r="C220" s="18"/>
      <c r="D220" s="18"/>
    </row>
    <row r="221" ht="14.25" customHeight="1">
      <c r="A221" s="17"/>
      <c r="B221" s="17"/>
      <c r="C221" s="18"/>
      <c r="D221" s="18"/>
    </row>
    <row r="222" ht="14.25" customHeight="1">
      <c r="A222" s="17"/>
      <c r="B222" s="17"/>
      <c r="C222" s="18"/>
      <c r="D222" s="18"/>
    </row>
    <row r="223" ht="14.25" customHeight="1">
      <c r="A223" s="17"/>
      <c r="B223" s="17"/>
      <c r="C223" s="18"/>
      <c r="D223" s="18"/>
    </row>
    <row r="224" ht="14.25" customHeight="1">
      <c r="A224" s="17"/>
      <c r="B224" s="17"/>
      <c r="C224" s="18"/>
      <c r="D224" s="18"/>
    </row>
    <row r="225" ht="14.25" customHeight="1">
      <c r="A225" s="17"/>
      <c r="B225" s="17"/>
      <c r="C225" s="18"/>
      <c r="D225" s="18"/>
    </row>
    <row r="226" ht="14.25" customHeight="1">
      <c r="A226" s="17"/>
      <c r="B226" s="17"/>
      <c r="C226" s="18"/>
      <c r="D226" s="18"/>
    </row>
    <row r="227" ht="14.25" customHeight="1">
      <c r="A227" s="17"/>
      <c r="B227" s="17"/>
      <c r="C227" s="18"/>
      <c r="D227" s="18"/>
    </row>
    <row r="228" ht="14.25" customHeight="1">
      <c r="A228" s="17"/>
      <c r="B228" s="17"/>
      <c r="C228" s="18"/>
      <c r="D228" s="18"/>
    </row>
    <row r="229" ht="14.25" customHeight="1">
      <c r="A229" s="17"/>
      <c r="B229" s="17"/>
      <c r="C229" s="18"/>
      <c r="D229" s="18"/>
    </row>
    <row r="230" ht="14.25" customHeight="1">
      <c r="A230" s="17"/>
      <c r="B230" s="17"/>
      <c r="C230" s="18"/>
      <c r="D230" s="18"/>
    </row>
    <row r="231" ht="14.25" customHeight="1">
      <c r="A231" s="17"/>
      <c r="B231" s="17"/>
      <c r="C231" s="18"/>
      <c r="D231" s="18"/>
    </row>
    <row r="232" ht="14.25" customHeight="1">
      <c r="A232" s="17"/>
      <c r="B232" s="17"/>
      <c r="C232" s="18"/>
      <c r="D232" s="18"/>
    </row>
    <row r="233" ht="14.25" customHeight="1">
      <c r="A233" s="17"/>
      <c r="B233" s="17"/>
      <c r="C233" s="18"/>
      <c r="D233" s="18"/>
    </row>
    <row r="234" ht="14.25" customHeight="1">
      <c r="A234" s="17"/>
      <c r="B234" s="17"/>
      <c r="C234" s="18"/>
      <c r="D234" s="18"/>
    </row>
    <row r="235" ht="14.25" customHeight="1">
      <c r="A235" s="17"/>
      <c r="B235" s="17"/>
      <c r="C235" s="18"/>
      <c r="D235" s="18"/>
    </row>
    <row r="236" ht="14.25" customHeight="1">
      <c r="A236" s="17"/>
      <c r="B236" s="17"/>
      <c r="C236" s="18"/>
      <c r="D236" s="18"/>
    </row>
    <row r="237" ht="14.25" customHeight="1">
      <c r="A237" s="17"/>
      <c r="B237" s="17"/>
      <c r="C237" s="18"/>
      <c r="D237" s="18"/>
    </row>
    <row r="238" ht="14.25" customHeight="1">
      <c r="A238" s="17"/>
      <c r="B238" s="17"/>
      <c r="C238" s="18"/>
      <c r="D238" s="18"/>
    </row>
    <row r="239" ht="14.25" customHeight="1">
      <c r="A239" s="17"/>
      <c r="B239" s="17"/>
      <c r="C239" s="18"/>
      <c r="D239" s="18"/>
    </row>
    <row r="240" ht="14.25" customHeight="1">
      <c r="A240" s="17"/>
      <c r="B240" s="17"/>
      <c r="C240" s="18"/>
      <c r="D240" s="18"/>
    </row>
    <row r="241" ht="14.25" customHeight="1">
      <c r="A241" s="17"/>
      <c r="B241" s="17"/>
      <c r="C241" s="18"/>
      <c r="D241" s="18"/>
    </row>
    <row r="242" ht="14.25" customHeight="1">
      <c r="A242" s="17"/>
      <c r="B242" s="17"/>
      <c r="C242" s="18"/>
      <c r="D242" s="18"/>
    </row>
    <row r="243" ht="14.25" customHeight="1">
      <c r="A243" s="17"/>
      <c r="B243" s="17"/>
      <c r="C243" s="18"/>
      <c r="D243" s="18"/>
    </row>
    <row r="244" ht="14.25" customHeight="1">
      <c r="A244" s="17"/>
      <c r="B244" s="17"/>
      <c r="C244" s="18"/>
      <c r="D244" s="18"/>
    </row>
    <row r="245" ht="14.25" customHeight="1">
      <c r="A245" s="17"/>
      <c r="B245" s="17"/>
      <c r="C245" s="18"/>
      <c r="D245" s="18"/>
    </row>
    <row r="246" ht="14.25" customHeight="1">
      <c r="A246" s="17"/>
      <c r="B246" s="17"/>
      <c r="C246" s="18"/>
      <c r="D246" s="18"/>
    </row>
    <row r="247" ht="14.25" customHeight="1">
      <c r="A247" s="17"/>
      <c r="B247" s="17"/>
      <c r="C247" s="18"/>
      <c r="D247" s="18"/>
    </row>
    <row r="248" ht="14.25" customHeight="1">
      <c r="A248" s="17"/>
      <c r="B248" s="17"/>
      <c r="C248" s="18"/>
      <c r="D248" s="18"/>
    </row>
    <row r="249" ht="14.25" customHeight="1">
      <c r="A249" s="17"/>
      <c r="B249" s="17"/>
      <c r="C249" s="18"/>
      <c r="D249" s="18"/>
    </row>
    <row r="250" ht="14.25" customHeight="1">
      <c r="A250" s="17"/>
      <c r="B250" s="17"/>
      <c r="C250" s="18"/>
      <c r="D250" s="18"/>
    </row>
    <row r="251" ht="14.25" customHeight="1">
      <c r="A251" s="17"/>
      <c r="B251" s="17"/>
      <c r="C251" s="18"/>
      <c r="D251" s="18"/>
    </row>
    <row r="252" ht="14.25" customHeight="1">
      <c r="A252" s="17"/>
      <c r="B252" s="17"/>
      <c r="C252" s="18"/>
      <c r="D252" s="18"/>
    </row>
    <row r="253" ht="14.25" customHeight="1">
      <c r="A253" s="17"/>
      <c r="B253" s="17"/>
      <c r="C253" s="18"/>
      <c r="D253" s="18"/>
    </row>
    <row r="254" ht="14.25" customHeight="1">
      <c r="A254" s="17"/>
      <c r="B254" s="17"/>
      <c r="C254" s="18"/>
      <c r="D254" s="18"/>
    </row>
    <row r="255" ht="14.25" customHeight="1">
      <c r="A255" s="17"/>
      <c r="B255" s="17"/>
      <c r="C255" s="18"/>
      <c r="D255" s="18"/>
    </row>
    <row r="256" ht="14.25" customHeight="1">
      <c r="A256" s="17"/>
      <c r="B256" s="17"/>
      <c r="C256" s="18"/>
      <c r="D256" s="18"/>
    </row>
    <row r="257" ht="14.25" customHeight="1">
      <c r="A257" s="17"/>
      <c r="B257" s="17"/>
      <c r="C257" s="18"/>
      <c r="D257" s="18"/>
    </row>
    <row r="258" ht="14.25" customHeight="1">
      <c r="A258" s="17"/>
      <c r="B258" s="17"/>
      <c r="C258" s="18"/>
      <c r="D258" s="18"/>
    </row>
    <row r="259" ht="14.25" customHeight="1">
      <c r="A259" s="17"/>
      <c r="B259" s="17"/>
      <c r="C259" s="18"/>
      <c r="D259" s="18"/>
    </row>
    <row r="260" ht="14.25" customHeight="1">
      <c r="A260" s="17"/>
      <c r="B260" s="17"/>
      <c r="C260" s="18"/>
      <c r="D260" s="18"/>
    </row>
    <row r="261" ht="14.25" customHeight="1">
      <c r="A261" s="17"/>
      <c r="B261" s="17"/>
      <c r="C261" s="18"/>
      <c r="D261" s="18"/>
    </row>
    <row r="262" ht="14.25" customHeight="1">
      <c r="A262" s="17"/>
      <c r="B262" s="17"/>
      <c r="C262" s="18"/>
      <c r="D262" s="18"/>
    </row>
    <row r="263" ht="14.25" customHeight="1">
      <c r="A263" s="17"/>
      <c r="B263" s="17"/>
      <c r="C263" s="18"/>
      <c r="D263" s="18"/>
    </row>
    <row r="264" ht="14.25" customHeight="1">
      <c r="A264" s="17"/>
      <c r="B264" s="17"/>
      <c r="C264" s="18"/>
      <c r="D264" s="18"/>
    </row>
    <row r="265" ht="14.25" customHeight="1">
      <c r="A265" s="17"/>
      <c r="B265" s="17"/>
      <c r="C265" s="18"/>
      <c r="D265" s="18"/>
    </row>
    <row r="266" ht="14.25" customHeight="1">
      <c r="A266" s="17"/>
      <c r="B266" s="17"/>
      <c r="C266" s="18"/>
      <c r="D266" s="18"/>
    </row>
    <row r="267" ht="14.25" customHeight="1">
      <c r="A267" s="17"/>
      <c r="B267" s="17"/>
      <c r="C267" s="18"/>
      <c r="D267" s="18"/>
    </row>
    <row r="268" ht="14.25" customHeight="1">
      <c r="A268" s="17"/>
      <c r="B268" s="17"/>
      <c r="C268" s="18"/>
      <c r="D268" s="18"/>
    </row>
    <row r="269" ht="14.25" customHeight="1">
      <c r="A269" s="17"/>
      <c r="B269" s="17"/>
      <c r="C269" s="18"/>
      <c r="D269" s="18"/>
    </row>
    <row r="270" ht="14.25" customHeight="1">
      <c r="A270" s="17"/>
      <c r="B270" s="17"/>
      <c r="C270" s="18"/>
      <c r="D270" s="18"/>
    </row>
    <row r="271" ht="14.25" customHeight="1">
      <c r="A271" s="17"/>
      <c r="B271" s="17"/>
      <c r="C271" s="18"/>
      <c r="D271" s="18"/>
    </row>
    <row r="272" ht="14.25" customHeight="1">
      <c r="A272" s="17"/>
      <c r="B272" s="17"/>
      <c r="C272" s="18"/>
      <c r="D272" s="18"/>
    </row>
    <row r="273" ht="14.25" customHeight="1">
      <c r="A273" s="17"/>
      <c r="B273" s="17"/>
      <c r="C273" s="18"/>
      <c r="D273" s="18"/>
    </row>
    <row r="274" ht="14.25" customHeight="1">
      <c r="A274" s="17"/>
      <c r="B274" s="17"/>
      <c r="C274" s="18"/>
      <c r="D274" s="18"/>
    </row>
    <row r="275" ht="14.25" customHeight="1">
      <c r="A275" s="17"/>
      <c r="B275" s="17"/>
      <c r="C275" s="18"/>
      <c r="D275" s="18"/>
    </row>
    <row r="276" ht="14.25" customHeight="1">
      <c r="A276" s="17"/>
      <c r="B276" s="17"/>
      <c r="C276" s="18"/>
      <c r="D276" s="18"/>
    </row>
    <row r="277" ht="14.25" customHeight="1">
      <c r="A277" s="17"/>
      <c r="B277" s="17"/>
      <c r="C277" s="18"/>
      <c r="D277" s="18"/>
    </row>
    <row r="278" ht="14.25" customHeight="1">
      <c r="A278" s="17"/>
      <c r="B278" s="17"/>
      <c r="C278" s="18"/>
      <c r="D278" s="18"/>
    </row>
    <row r="279" ht="14.25" customHeight="1">
      <c r="A279" s="17"/>
      <c r="B279" s="17"/>
      <c r="C279" s="18"/>
      <c r="D279" s="18"/>
    </row>
    <row r="280" ht="14.25" customHeight="1">
      <c r="A280" s="17"/>
      <c r="B280" s="17"/>
      <c r="C280" s="18"/>
      <c r="D280" s="18"/>
    </row>
    <row r="281" ht="14.25" customHeight="1">
      <c r="A281" s="17"/>
      <c r="B281" s="17"/>
      <c r="C281" s="18"/>
      <c r="D281" s="18"/>
    </row>
    <row r="282" ht="14.25" customHeight="1">
      <c r="A282" s="17"/>
      <c r="B282" s="17"/>
      <c r="C282" s="18"/>
      <c r="D282" s="18"/>
    </row>
    <row r="283" ht="14.25" customHeight="1">
      <c r="A283" s="17"/>
      <c r="B283" s="17"/>
      <c r="C283" s="18"/>
      <c r="D283" s="18"/>
    </row>
    <row r="284" ht="14.25" customHeight="1">
      <c r="A284" s="17"/>
      <c r="B284" s="17"/>
      <c r="C284" s="18"/>
      <c r="D284" s="18"/>
    </row>
    <row r="285" ht="14.25" customHeight="1">
      <c r="A285" s="17"/>
      <c r="B285" s="17"/>
      <c r="C285" s="18"/>
      <c r="D285" s="18"/>
    </row>
    <row r="286" ht="14.25" customHeight="1">
      <c r="A286" s="17"/>
      <c r="B286" s="17"/>
      <c r="C286" s="18"/>
      <c r="D286" s="18"/>
    </row>
    <row r="287" ht="14.25" customHeight="1">
      <c r="A287" s="17"/>
      <c r="B287" s="17"/>
      <c r="C287" s="18"/>
      <c r="D287" s="18"/>
    </row>
    <row r="288" ht="14.25" customHeight="1">
      <c r="A288" s="17"/>
      <c r="B288" s="17"/>
      <c r="C288" s="18"/>
      <c r="D288" s="18"/>
    </row>
    <row r="289" ht="14.25" customHeight="1">
      <c r="A289" s="17"/>
      <c r="B289" s="17"/>
      <c r="C289" s="18"/>
      <c r="D289" s="18"/>
    </row>
    <row r="290" ht="14.25" customHeight="1">
      <c r="A290" s="17"/>
      <c r="B290" s="17"/>
      <c r="C290" s="18"/>
      <c r="D290" s="18"/>
    </row>
    <row r="291" ht="14.25" customHeight="1">
      <c r="A291" s="17"/>
      <c r="B291" s="17"/>
      <c r="C291" s="18"/>
      <c r="D291" s="18"/>
    </row>
    <row r="292" ht="14.25" customHeight="1">
      <c r="A292" s="17"/>
      <c r="B292" s="17"/>
      <c r="C292" s="18"/>
      <c r="D292" s="18"/>
    </row>
    <row r="293" ht="14.25" customHeight="1">
      <c r="A293" s="17"/>
      <c r="B293" s="17"/>
      <c r="C293" s="18"/>
      <c r="D293" s="18"/>
    </row>
    <row r="294" ht="14.25" customHeight="1">
      <c r="A294" s="17"/>
      <c r="B294" s="17"/>
      <c r="C294" s="18"/>
      <c r="D294" s="18"/>
    </row>
    <row r="295" ht="14.25" customHeight="1">
      <c r="A295" s="17"/>
      <c r="B295" s="17"/>
      <c r="C295" s="18"/>
      <c r="D295" s="18"/>
    </row>
    <row r="296" ht="14.25" customHeight="1">
      <c r="A296" s="17"/>
      <c r="B296" s="17"/>
      <c r="C296" s="18"/>
      <c r="D296" s="18"/>
    </row>
    <row r="297" ht="14.25" customHeight="1">
      <c r="A297" s="17"/>
      <c r="B297" s="17"/>
      <c r="C297" s="18"/>
      <c r="D297" s="18"/>
    </row>
    <row r="298" ht="14.25" customHeight="1">
      <c r="A298" s="17"/>
      <c r="B298" s="17"/>
      <c r="C298" s="18"/>
      <c r="D298" s="18"/>
    </row>
    <row r="299" ht="14.25" customHeight="1">
      <c r="A299" s="17"/>
      <c r="B299" s="17"/>
      <c r="C299" s="18"/>
      <c r="D299" s="18"/>
    </row>
    <row r="300" ht="14.25" customHeight="1">
      <c r="A300" s="17"/>
      <c r="B300" s="17"/>
      <c r="C300" s="18"/>
      <c r="D300" s="18"/>
    </row>
    <row r="301" ht="14.25" customHeight="1">
      <c r="A301" s="17"/>
      <c r="B301" s="17"/>
      <c r="C301" s="18"/>
      <c r="D301" s="18"/>
    </row>
    <row r="302" ht="14.25" customHeight="1">
      <c r="A302" s="17"/>
      <c r="B302" s="17"/>
      <c r="C302" s="18"/>
      <c r="D302" s="18"/>
    </row>
    <row r="303" ht="14.25" customHeight="1">
      <c r="A303" s="17"/>
      <c r="B303" s="17"/>
      <c r="C303" s="18"/>
      <c r="D303" s="18"/>
    </row>
    <row r="304" ht="14.25" customHeight="1">
      <c r="A304" s="17"/>
      <c r="B304" s="17"/>
      <c r="C304" s="18"/>
      <c r="D304" s="18"/>
    </row>
    <row r="305" ht="14.25" customHeight="1">
      <c r="A305" s="17"/>
      <c r="B305" s="17"/>
      <c r="C305" s="18"/>
      <c r="D305" s="18"/>
    </row>
    <row r="306" ht="14.25" customHeight="1">
      <c r="A306" s="17"/>
      <c r="B306" s="17"/>
      <c r="C306" s="18"/>
      <c r="D306" s="18"/>
    </row>
    <row r="307" ht="14.25" customHeight="1">
      <c r="A307" s="17"/>
      <c r="B307" s="17"/>
      <c r="C307" s="18"/>
      <c r="D307" s="18"/>
    </row>
    <row r="308" ht="14.25" customHeight="1">
      <c r="A308" s="17"/>
      <c r="B308" s="17"/>
      <c r="C308" s="18"/>
      <c r="D308" s="18"/>
    </row>
    <row r="309" ht="14.25" customHeight="1">
      <c r="A309" s="17"/>
      <c r="B309" s="17"/>
      <c r="C309" s="18"/>
      <c r="D309" s="18"/>
    </row>
    <row r="310" ht="14.25" customHeight="1">
      <c r="A310" s="17"/>
      <c r="B310" s="17"/>
      <c r="C310" s="18"/>
      <c r="D310" s="18"/>
    </row>
    <row r="311" ht="14.25" customHeight="1">
      <c r="A311" s="17"/>
      <c r="B311" s="17"/>
      <c r="C311" s="18"/>
      <c r="D311" s="18"/>
    </row>
    <row r="312" ht="14.25" customHeight="1">
      <c r="A312" s="17"/>
      <c r="B312" s="17"/>
      <c r="C312" s="18"/>
      <c r="D312" s="18"/>
    </row>
    <row r="313" ht="14.25" customHeight="1">
      <c r="A313" s="17"/>
      <c r="B313" s="17"/>
      <c r="C313" s="18"/>
      <c r="D313" s="18"/>
    </row>
    <row r="314" ht="14.25" customHeight="1">
      <c r="A314" s="17"/>
      <c r="B314" s="17"/>
      <c r="C314" s="18"/>
      <c r="D314" s="18"/>
    </row>
    <row r="315" ht="14.25" customHeight="1">
      <c r="A315" s="17"/>
      <c r="B315" s="17"/>
      <c r="C315" s="18"/>
      <c r="D315" s="18"/>
    </row>
    <row r="316" ht="14.25" customHeight="1">
      <c r="A316" s="17"/>
      <c r="B316" s="17"/>
      <c r="C316" s="18"/>
      <c r="D316" s="18"/>
    </row>
    <row r="317" ht="14.25" customHeight="1">
      <c r="A317" s="17"/>
      <c r="B317" s="17"/>
      <c r="C317" s="18"/>
      <c r="D317" s="18"/>
    </row>
    <row r="318" ht="14.25" customHeight="1">
      <c r="A318" s="17"/>
      <c r="B318" s="17"/>
      <c r="C318" s="18"/>
      <c r="D318" s="18"/>
    </row>
    <row r="319" ht="14.25" customHeight="1">
      <c r="A319" s="17"/>
      <c r="B319" s="17"/>
      <c r="C319" s="18"/>
      <c r="D319" s="18"/>
    </row>
    <row r="320" ht="14.25" customHeight="1">
      <c r="A320" s="17"/>
      <c r="B320" s="17"/>
      <c r="C320" s="18"/>
      <c r="D320" s="18"/>
    </row>
    <row r="321" ht="14.25" customHeight="1">
      <c r="A321" s="17"/>
      <c r="B321" s="17"/>
      <c r="C321" s="18"/>
      <c r="D321" s="18"/>
    </row>
    <row r="322" ht="14.25" customHeight="1">
      <c r="A322" s="17"/>
      <c r="B322" s="17"/>
      <c r="C322" s="18"/>
      <c r="D322" s="18"/>
    </row>
    <row r="323" ht="14.25" customHeight="1">
      <c r="A323" s="17"/>
      <c r="B323" s="17"/>
      <c r="C323" s="18"/>
      <c r="D323" s="18"/>
    </row>
    <row r="324" ht="14.25" customHeight="1">
      <c r="A324" s="17"/>
      <c r="B324" s="17"/>
      <c r="C324" s="18"/>
      <c r="D324" s="18"/>
    </row>
    <row r="325" ht="14.25" customHeight="1">
      <c r="A325" s="17"/>
      <c r="B325" s="17"/>
      <c r="C325" s="18"/>
      <c r="D325" s="18"/>
    </row>
    <row r="326" ht="14.25" customHeight="1">
      <c r="A326" s="17"/>
      <c r="B326" s="17"/>
      <c r="C326" s="18"/>
      <c r="D326" s="18"/>
    </row>
    <row r="327" ht="14.25" customHeight="1">
      <c r="A327" s="17"/>
      <c r="B327" s="17"/>
      <c r="C327" s="18"/>
      <c r="D327" s="18"/>
    </row>
    <row r="328" ht="14.25" customHeight="1">
      <c r="A328" s="17"/>
      <c r="B328" s="17"/>
      <c r="C328" s="18"/>
      <c r="D328" s="18"/>
    </row>
    <row r="329" ht="14.25" customHeight="1">
      <c r="A329" s="17"/>
      <c r="B329" s="17"/>
      <c r="C329" s="18"/>
      <c r="D329" s="18"/>
    </row>
    <row r="330" ht="14.25" customHeight="1">
      <c r="A330" s="17"/>
      <c r="B330" s="17"/>
      <c r="C330" s="18"/>
      <c r="D330" s="18"/>
    </row>
    <row r="331" ht="14.25" customHeight="1">
      <c r="A331" s="17"/>
      <c r="B331" s="17"/>
      <c r="C331" s="18"/>
      <c r="D331" s="18"/>
    </row>
    <row r="332" ht="14.25" customHeight="1">
      <c r="A332" s="17"/>
      <c r="B332" s="17"/>
      <c r="C332" s="18"/>
      <c r="D332" s="18"/>
    </row>
    <row r="333" ht="14.25" customHeight="1">
      <c r="A333" s="17"/>
      <c r="B333" s="17"/>
      <c r="C333" s="18"/>
      <c r="D333" s="18"/>
    </row>
    <row r="334" ht="14.25" customHeight="1">
      <c r="A334" s="17"/>
      <c r="B334" s="17"/>
      <c r="C334" s="18"/>
      <c r="D334" s="18"/>
    </row>
    <row r="335" ht="14.25" customHeight="1">
      <c r="A335" s="17"/>
      <c r="B335" s="17"/>
      <c r="C335" s="18"/>
      <c r="D335" s="18"/>
    </row>
    <row r="336" ht="14.25" customHeight="1">
      <c r="A336" s="17"/>
      <c r="B336" s="17"/>
      <c r="C336" s="18"/>
      <c r="D336" s="18"/>
    </row>
    <row r="337" ht="14.25" customHeight="1">
      <c r="A337" s="17"/>
      <c r="B337" s="17"/>
      <c r="C337" s="18"/>
      <c r="D337" s="18"/>
    </row>
    <row r="338" ht="14.25" customHeight="1">
      <c r="A338" s="17"/>
      <c r="B338" s="17"/>
      <c r="C338" s="18"/>
      <c r="D338" s="18"/>
    </row>
    <row r="339" ht="14.25" customHeight="1">
      <c r="A339" s="17"/>
      <c r="B339" s="17"/>
      <c r="C339" s="18"/>
      <c r="D339" s="18"/>
    </row>
    <row r="340" ht="14.25" customHeight="1">
      <c r="A340" s="17"/>
      <c r="B340" s="17"/>
      <c r="C340" s="18"/>
      <c r="D340" s="18"/>
    </row>
    <row r="341" ht="14.25" customHeight="1">
      <c r="A341" s="17"/>
      <c r="B341" s="17"/>
      <c r="C341" s="18"/>
      <c r="D341" s="18"/>
    </row>
    <row r="342" ht="14.25" customHeight="1">
      <c r="A342" s="17"/>
      <c r="B342" s="17"/>
      <c r="C342" s="18"/>
      <c r="D342" s="18"/>
    </row>
    <row r="343" ht="14.25" customHeight="1">
      <c r="A343" s="17"/>
      <c r="B343" s="17"/>
      <c r="C343" s="18"/>
      <c r="D343" s="18"/>
    </row>
    <row r="344" ht="14.25" customHeight="1">
      <c r="A344" s="17"/>
      <c r="B344" s="17"/>
      <c r="C344" s="18"/>
      <c r="D344" s="18"/>
    </row>
    <row r="345" ht="14.25" customHeight="1">
      <c r="A345" s="17"/>
      <c r="B345" s="17"/>
      <c r="C345" s="18"/>
      <c r="D345" s="18"/>
    </row>
    <row r="346" ht="14.25" customHeight="1">
      <c r="A346" s="17"/>
      <c r="B346" s="17"/>
      <c r="C346" s="18"/>
      <c r="D346" s="18"/>
    </row>
    <row r="347" ht="14.25" customHeight="1">
      <c r="A347" s="17"/>
      <c r="B347" s="17"/>
      <c r="C347" s="18"/>
      <c r="D347" s="18"/>
    </row>
    <row r="348" ht="14.25" customHeight="1">
      <c r="A348" s="17"/>
      <c r="B348" s="17"/>
      <c r="C348" s="18"/>
      <c r="D348" s="18"/>
    </row>
    <row r="349" ht="14.25" customHeight="1">
      <c r="A349" s="17"/>
      <c r="B349" s="17"/>
      <c r="C349" s="18"/>
      <c r="D349" s="18"/>
    </row>
    <row r="350" ht="14.25" customHeight="1">
      <c r="A350" s="17"/>
      <c r="B350" s="17"/>
      <c r="C350" s="18"/>
      <c r="D350" s="18"/>
    </row>
    <row r="351" ht="14.25" customHeight="1">
      <c r="A351" s="17"/>
      <c r="B351" s="17"/>
      <c r="C351" s="18"/>
      <c r="D351" s="18"/>
    </row>
    <row r="352" ht="14.25" customHeight="1">
      <c r="A352" s="17"/>
      <c r="B352" s="17"/>
      <c r="C352" s="18"/>
      <c r="D352" s="18"/>
    </row>
    <row r="353" ht="14.25" customHeight="1">
      <c r="A353" s="17"/>
      <c r="B353" s="17"/>
      <c r="C353" s="18"/>
      <c r="D353" s="18"/>
    </row>
    <row r="354" ht="14.25" customHeight="1">
      <c r="A354" s="17"/>
      <c r="B354" s="17"/>
      <c r="C354" s="18"/>
      <c r="D354" s="18"/>
    </row>
    <row r="355" ht="14.25" customHeight="1">
      <c r="A355" s="17"/>
      <c r="B355" s="17"/>
      <c r="C355" s="18"/>
      <c r="D355" s="18"/>
    </row>
    <row r="356" ht="14.25" customHeight="1">
      <c r="A356" s="17"/>
      <c r="B356" s="17"/>
      <c r="C356" s="18"/>
      <c r="D356" s="18"/>
    </row>
    <row r="357" ht="14.25" customHeight="1">
      <c r="A357" s="17"/>
      <c r="B357" s="17"/>
      <c r="C357" s="18"/>
      <c r="D357" s="18"/>
    </row>
    <row r="358" ht="14.25" customHeight="1">
      <c r="A358" s="17"/>
      <c r="B358" s="17"/>
      <c r="C358" s="18"/>
      <c r="D358" s="18"/>
    </row>
    <row r="359" ht="14.25" customHeight="1">
      <c r="A359" s="17"/>
      <c r="B359" s="17"/>
      <c r="C359" s="18"/>
      <c r="D359" s="18"/>
    </row>
    <row r="360" ht="14.25" customHeight="1">
      <c r="A360" s="17"/>
      <c r="B360" s="17"/>
      <c r="C360" s="18"/>
      <c r="D360" s="18"/>
    </row>
    <row r="361" ht="14.25" customHeight="1">
      <c r="A361" s="17"/>
      <c r="B361" s="17"/>
      <c r="C361" s="18"/>
      <c r="D361" s="18"/>
    </row>
    <row r="362" ht="14.25" customHeight="1">
      <c r="A362" s="17"/>
      <c r="B362" s="17"/>
      <c r="C362" s="18"/>
      <c r="D362" s="18"/>
    </row>
    <row r="363" ht="14.25" customHeight="1">
      <c r="A363" s="17"/>
      <c r="B363" s="17"/>
      <c r="C363" s="18"/>
      <c r="D363" s="18"/>
    </row>
    <row r="364" ht="14.25" customHeight="1">
      <c r="A364" s="17"/>
      <c r="B364" s="17"/>
      <c r="C364" s="18"/>
      <c r="D364" s="18"/>
    </row>
    <row r="365" ht="14.25" customHeight="1">
      <c r="A365" s="17"/>
      <c r="B365" s="17"/>
      <c r="C365" s="18"/>
      <c r="D365" s="18"/>
    </row>
    <row r="366" ht="14.25" customHeight="1">
      <c r="A366" s="17"/>
      <c r="B366" s="17"/>
      <c r="C366" s="18"/>
      <c r="D366" s="18"/>
    </row>
    <row r="367" ht="14.25" customHeight="1">
      <c r="A367" s="17"/>
      <c r="B367" s="17"/>
      <c r="C367" s="18"/>
      <c r="D367" s="18"/>
    </row>
    <row r="368" ht="14.25" customHeight="1">
      <c r="A368" s="17"/>
      <c r="B368" s="17"/>
      <c r="C368" s="18"/>
      <c r="D368" s="18"/>
    </row>
    <row r="369" ht="14.25" customHeight="1">
      <c r="A369" s="17"/>
      <c r="B369" s="17"/>
      <c r="C369" s="18"/>
      <c r="D369" s="18"/>
    </row>
    <row r="370" ht="14.25" customHeight="1">
      <c r="A370" s="17"/>
      <c r="B370" s="17"/>
      <c r="C370" s="18"/>
      <c r="D370" s="18"/>
    </row>
    <row r="371" ht="14.25" customHeight="1">
      <c r="A371" s="17"/>
      <c r="B371" s="17"/>
      <c r="C371" s="18"/>
      <c r="D371" s="18"/>
    </row>
    <row r="372" ht="14.25" customHeight="1">
      <c r="A372" s="17"/>
      <c r="B372" s="17"/>
      <c r="C372" s="18"/>
      <c r="D372" s="18"/>
    </row>
    <row r="373" ht="14.25" customHeight="1">
      <c r="A373" s="17"/>
      <c r="B373" s="17"/>
      <c r="C373" s="18"/>
      <c r="D373" s="18"/>
    </row>
    <row r="374" ht="14.25" customHeight="1">
      <c r="A374" s="17"/>
      <c r="B374" s="17"/>
      <c r="C374" s="18"/>
      <c r="D374" s="18"/>
    </row>
    <row r="375" ht="14.25" customHeight="1">
      <c r="A375" s="17"/>
      <c r="B375" s="17"/>
      <c r="C375" s="18"/>
      <c r="D375" s="18"/>
    </row>
    <row r="376" ht="14.25" customHeight="1">
      <c r="A376" s="17"/>
      <c r="B376" s="17"/>
      <c r="C376" s="18"/>
      <c r="D376" s="18"/>
    </row>
    <row r="377" ht="14.25" customHeight="1">
      <c r="A377" s="17"/>
      <c r="B377" s="17"/>
      <c r="C377" s="18"/>
      <c r="D377" s="18"/>
    </row>
    <row r="378" ht="14.25" customHeight="1">
      <c r="A378" s="17"/>
      <c r="B378" s="17"/>
      <c r="C378" s="18"/>
      <c r="D378" s="18"/>
    </row>
    <row r="379" ht="14.25" customHeight="1">
      <c r="A379" s="17"/>
      <c r="B379" s="17"/>
      <c r="C379" s="18"/>
      <c r="D379" s="18"/>
    </row>
    <row r="380" ht="14.25" customHeight="1">
      <c r="A380" s="17"/>
      <c r="B380" s="17"/>
      <c r="C380" s="18"/>
      <c r="D380" s="18"/>
    </row>
    <row r="381" ht="14.25" customHeight="1">
      <c r="A381" s="17"/>
      <c r="B381" s="17"/>
      <c r="C381" s="18"/>
      <c r="D381" s="18"/>
    </row>
    <row r="382" ht="14.25" customHeight="1">
      <c r="A382" s="17"/>
      <c r="B382" s="17"/>
      <c r="C382" s="18"/>
      <c r="D382" s="18"/>
    </row>
    <row r="383" ht="14.25" customHeight="1">
      <c r="A383" s="17"/>
      <c r="B383" s="17"/>
      <c r="C383" s="18"/>
      <c r="D383" s="18"/>
    </row>
    <row r="384" ht="14.25" customHeight="1">
      <c r="A384" s="17"/>
      <c r="B384" s="17"/>
      <c r="C384" s="18"/>
      <c r="D384" s="18"/>
    </row>
    <row r="385" ht="14.25" customHeight="1">
      <c r="A385" s="17"/>
      <c r="B385" s="17"/>
      <c r="C385" s="18"/>
      <c r="D385" s="18"/>
    </row>
    <row r="386" ht="14.25" customHeight="1">
      <c r="A386" s="17"/>
      <c r="B386" s="17"/>
      <c r="C386" s="18"/>
      <c r="D386" s="18"/>
    </row>
    <row r="387" ht="14.25" customHeight="1">
      <c r="A387" s="17"/>
      <c r="B387" s="17"/>
      <c r="C387" s="18"/>
      <c r="D387" s="18"/>
    </row>
    <row r="388" ht="14.25" customHeight="1">
      <c r="A388" s="17"/>
      <c r="B388" s="17"/>
      <c r="C388" s="18"/>
      <c r="D388" s="18"/>
    </row>
    <row r="389" ht="14.25" customHeight="1">
      <c r="A389" s="17"/>
      <c r="B389" s="17"/>
      <c r="C389" s="18"/>
      <c r="D389" s="18"/>
    </row>
    <row r="390" ht="14.25" customHeight="1">
      <c r="A390" s="17"/>
      <c r="B390" s="17"/>
      <c r="C390" s="18"/>
      <c r="D390" s="18"/>
    </row>
    <row r="391" ht="14.25" customHeight="1">
      <c r="A391" s="17"/>
      <c r="B391" s="17"/>
      <c r="C391" s="18"/>
      <c r="D391" s="18"/>
    </row>
    <row r="392" ht="14.25" customHeight="1">
      <c r="A392" s="17"/>
      <c r="B392" s="17"/>
      <c r="C392" s="18"/>
      <c r="D392" s="18"/>
    </row>
    <row r="393" ht="14.25" customHeight="1">
      <c r="A393" s="17"/>
      <c r="B393" s="17"/>
      <c r="C393" s="18"/>
      <c r="D393" s="18"/>
    </row>
    <row r="394" ht="14.25" customHeight="1">
      <c r="A394" s="17"/>
      <c r="B394" s="17"/>
      <c r="C394" s="18"/>
      <c r="D394" s="18"/>
    </row>
    <row r="395" ht="14.25" customHeight="1">
      <c r="A395" s="17"/>
      <c r="B395" s="17"/>
      <c r="C395" s="18"/>
      <c r="D395" s="18"/>
    </row>
    <row r="396" ht="14.25" customHeight="1">
      <c r="A396" s="17"/>
      <c r="B396" s="17"/>
      <c r="C396" s="18"/>
      <c r="D396" s="18"/>
    </row>
    <row r="397" ht="14.25" customHeight="1">
      <c r="A397" s="17"/>
      <c r="B397" s="17"/>
      <c r="C397" s="18"/>
      <c r="D397" s="18"/>
    </row>
    <row r="398" ht="14.25" customHeight="1">
      <c r="A398" s="17"/>
      <c r="B398" s="17"/>
      <c r="C398" s="18"/>
      <c r="D398" s="18"/>
    </row>
    <row r="399" ht="14.25" customHeight="1">
      <c r="A399" s="17"/>
      <c r="B399" s="17"/>
      <c r="C399" s="18"/>
      <c r="D399" s="18"/>
    </row>
    <row r="400" ht="14.25" customHeight="1">
      <c r="A400" s="17"/>
      <c r="B400" s="17"/>
      <c r="C400" s="18"/>
      <c r="D400" s="18"/>
    </row>
    <row r="401" ht="14.25" customHeight="1">
      <c r="A401" s="17"/>
      <c r="B401" s="17"/>
      <c r="C401" s="18"/>
      <c r="D401" s="18"/>
    </row>
    <row r="402" ht="14.25" customHeight="1">
      <c r="A402" s="17"/>
      <c r="B402" s="17"/>
      <c r="C402" s="18"/>
      <c r="D402" s="18"/>
    </row>
    <row r="403" ht="14.25" customHeight="1">
      <c r="A403" s="17"/>
      <c r="B403" s="17"/>
      <c r="C403" s="18"/>
      <c r="D403" s="18"/>
    </row>
    <row r="404" ht="14.25" customHeight="1">
      <c r="A404" s="17"/>
      <c r="B404" s="17"/>
      <c r="C404" s="18"/>
      <c r="D404" s="18"/>
    </row>
    <row r="405" ht="14.25" customHeight="1">
      <c r="A405" s="17"/>
      <c r="B405" s="17"/>
      <c r="C405" s="18"/>
      <c r="D405" s="18"/>
    </row>
    <row r="406" ht="14.25" customHeight="1">
      <c r="A406" s="17"/>
      <c r="B406" s="17"/>
      <c r="C406" s="18"/>
      <c r="D406" s="18"/>
    </row>
    <row r="407" ht="14.25" customHeight="1">
      <c r="A407" s="17"/>
      <c r="B407" s="17"/>
      <c r="C407" s="18"/>
      <c r="D407" s="18"/>
    </row>
    <row r="408" ht="14.25" customHeight="1">
      <c r="A408" s="17"/>
      <c r="B408" s="17"/>
      <c r="C408" s="18"/>
      <c r="D408" s="18"/>
    </row>
    <row r="409" ht="14.25" customHeight="1">
      <c r="A409" s="17"/>
      <c r="B409" s="17"/>
      <c r="C409" s="18"/>
      <c r="D409" s="18"/>
    </row>
    <row r="410" ht="14.25" customHeight="1">
      <c r="A410" s="17"/>
      <c r="B410" s="17"/>
      <c r="C410" s="18"/>
      <c r="D410" s="18"/>
    </row>
    <row r="411" ht="14.25" customHeight="1">
      <c r="A411" s="17"/>
      <c r="B411" s="17"/>
      <c r="C411" s="18"/>
      <c r="D411" s="18"/>
    </row>
    <row r="412" ht="14.25" customHeight="1">
      <c r="A412" s="17"/>
      <c r="B412" s="17"/>
      <c r="C412" s="18"/>
      <c r="D412" s="18"/>
    </row>
    <row r="413" ht="14.25" customHeight="1">
      <c r="A413" s="17"/>
      <c r="B413" s="17"/>
      <c r="C413" s="18"/>
      <c r="D413" s="18"/>
    </row>
    <row r="414" ht="14.25" customHeight="1">
      <c r="A414" s="17"/>
      <c r="B414" s="17"/>
      <c r="C414" s="18"/>
      <c r="D414" s="18"/>
    </row>
    <row r="415" ht="14.25" customHeight="1">
      <c r="A415" s="17"/>
      <c r="B415" s="17"/>
      <c r="C415" s="18"/>
      <c r="D415" s="18"/>
    </row>
    <row r="416" ht="14.25" customHeight="1">
      <c r="A416" s="17"/>
      <c r="B416" s="17"/>
      <c r="C416" s="18"/>
      <c r="D416" s="18"/>
    </row>
    <row r="417" ht="14.25" customHeight="1">
      <c r="A417" s="17"/>
      <c r="B417" s="17"/>
      <c r="C417" s="18"/>
      <c r="D417" s="18"/>
    </row>
    <row r="418" ht="14.25" customHeight="1">
      <c r="A418" s="17"/>
      <c r="B418" s="17"/>
      <c r="C418" s="18"/>
      <c r="D418" s="18"/>
    </row>
    <row r="419" ht="14.25" customHeight="1">
      <c r="A419" s="17"/>
      <c r="B419" s="17"/>
      <c r="C419" s="18"/>
      <c r="D419" s="18"/>
    </row>
    <row r="420" ht="14.25" customHeight="1">
      <c r="A420" s="17"/>
      <c r="B420" s="17"/>
      <c r="C420" s="18"/>
      <c r="D420" s="18"/>
    </row>
    <row r="421" ht="14.25" customHeight="1">
      <c r="A421" s="17"/>
      <c r="B421" s="17"/>
      <c r="C421" s="18"/>
      <c r="D421" s="18"/>
    </row>
    <row r="422" ht="14.25" customHeight="1">
      <c r="A422" s="17"/>
      <c r="B422" s="17"/>
      <c r="C422" s="18"/>
      <c r="D422" s="18"/>
    </row>
    <row r="423" ht="14.25" customHeight="1">
      <c r="A423" s="17"/>
      <c r="B423" s="17"/>
      <c r="C423" s="18"/>
      <c r="D423" s="18"/>
    </row>
    <row r="424" ht="14.25" customHeight="1">
      <c r="A424" s="17"/>
      <c r="B424" s="17"/>
      <c r="C424" s="18"/>
      <c r="D424" s="18"/>
    </row>
    <row r="425" ht="14.25" customHeight="1">
      <c r="A425" s="17"/>
      <c r="B425" s="17"/>
      <c r="C425" s="18"/>
      <c r="D425" s="18"/>
    </row>
    <row r="426" ht="14.25" customHeight="1">
      <c r="A426" s="17"/>
      <c r="B426" s="17"/>
      <c r="C426" s="18"/>
      <c r="D426" s="18"/>
    </row>
    <row r="427" ht="14.25" customHeight="1">
      <c r="A427" s="17"/>
      <c r="B427" s="17"/>
      <c r="C427" s="18"/>
      <c r="D427" s="18"/>
    </row>
    <row r="428" ht="14.25" customHeight="1">
      <c r="A428" s="17"/>
      <c r="B428" s="17"/>
      <c r="C428" s="18"/>
      <c r="D428" s="18"/>
    </row>
    <row r="429" ht="14.25" customHeight="1">
      <c r="A429" s="17"/>
      <c r="B429" s="17"/>
      <c r="C429" s="18"/>
      <c r="D429" s="18"/>
    </row>
    <row r="430" ht="14.25" customHeight="1">
      <c r="A430" s="17"/>
      <c r="B430" s="17"/>
      <c r="C430" s="18"/>
      <c r="D430" s="18"/>
    </row>
    <row r="431" ht="14.25" customHeight="1">
      <c r="A431" s="17"/>
      <c r="B431" s="17"/>
      <c r="C431" s="18"/>
      <c r="D431" s="18"/>
    </row>
    <row r="432" ht="14.25" customHeight="1">
      <c r="A432" s="17"/>
      <c r="B432" s="17"/>
      <c r="C432" s="18"/>
      <c r="D432" s="18"/>
    </row>
    <row r="433" ht="14.25" customHeight="1">
      <c r="A433" s="17"/>
      <c r="B433" s="17"/>
      <c r="C433" s="18"/>
      <c r="D433" s="18"/>
    </row>
    <row r="434" ht="14.25" customHeight="1">
      <c r="A434" s="17"/>
      <c r="B434" s="17"/>
      <c r="C434" s="18"/>
      <c r="D434" s="18"/>
    </row>
    <row r="435" ht="14.25" customHeight="1">
      <c r="A435" s="17"/>
      <c r="B435" s="17"/>
      <c r="C435" s="18"/>
      <c r="D435" s="18"/>
    </row>
    <row r="436" ht="14.25" customHeight="1">
      <c r="A436" s="17"/>
      <c r="B436" s="17"/>
      <c r="C436" s="18"/>
      <c r="D436" s="18"/>
    </row>
    <row r="437" ht="14.25" customHeight="1">
      <c r="A437" s="17"/>
      <c r="B437" s="17"/>
      <c r="C437" s="18"/>
      <c r="D437" s="18"/>
    </row>
    <row r="438" ht="14.25" customHeight="1">
      <c r="A438" s="17"/>
      <c r="B438" s="17"/>
      <c r="C438" s="18"/>
      <c r="D438" s="18"/>
    </row>
    <row r="439" ht="14.25" customHeight="1">
      <c r="A439" s="17"/>
      <c r="B439" s="17"/>
      <c r="C439" s="18"/>
      <c r="D439" s="18"/>
    </row>
    <row r="440" ht="14.25" customHeight="1">
      <c r="A440" s="17"/>
      <c r="B440" s="17"/>
      <c r="C440" s="18"/>
      <c r="D440" s="18"/>
    </row>
    <row r="441" ht="14.25" customHeight="1">
      <c r="A441" s="17"/>
      <c r="B441" s="17"/>
      <c r="C441" s="18"/>
      <c r="D441" s="18"/>
    </row>
    <row r="442" ht="14.25" customHeight="1">
      <c r="A442" s="17"/>
      <c r="B442" s="17"/>
      <c r="C442" s="18"/>
      <c r="D442" s="18"/>
    </row>
    <row r="443" ht="14.25" customHeight="1">
      <c r="A443" s="17"/>
      <c r="B443" s="17"/>
      <c r="C443" s="18"/>
      <c r="D443" s="18"/>
    </row>
    <row r="444" ht="14.25" customHeight="1">
      <c r="A444" s="17"/>
      <c r="B444" s="17"/>
      <c r="C444" s="18"/>
      <c r="D444" s="18"/>
    </row>
    <row r="445" ht="14.25" customHeight="1">
      <c r="A445" s="17"/>
      <c r="B445" s="17"/>
      <c r="C445" s="18"/>
      <c r="D445" s="18"/>
    </row>
    <row r="446" ht="14.25" customHeight="1">
      <c r="A446" s="17"/>
      <c r="B446" s="17"/>
      <c r="C446" s="18"/>
      <c r="D446" s="18"/>
    </row>
    <row r="447" ht="14.25" customHeight="1">
      <c r="A447" s="17"/>
      <c r="B447" s="17"/>
      <c r="C447" s="18"/>
      <c r="D447" s="18"/>
    </row>
    <row r="448" ht="14.25" customHeight="1">
      <c r="A448" s="17"/>
      <c r="B448" s="17"/>
      <c r="C448" s="18"/>
      <c r="D448" s="18"/>
    </row>
    <row r="449" ht="14.25" customHeight="1">
      <c r="A449" s="17"/>
      <c r="B449" s="17"/>
      <c r="C449" s="18"/>
      <c r="D449" s="18"/>
    </row>
    <row r="450" ht="14.25" customHeight="1">
      <c r="A450" s="17"/>
      <c r="B450" s="17"/>
      <c r="C450" s="18"/>
      <c r="D450" s="18"/>
    </row>
    <row r="451" ht="14.25" customHeight="1">
      <c r="A451" s="17"/>
      <c r="B451" s="17"/>
      <c r="C451" s="18"/>
      <c r="D451" s="18"/>
    </row>
    <row r="452" ht="14.25" customHeight="1">
      <c r="A452" s="17"/>
      <c r="B452" s="17"/>
      <c r="C452" s="18"/>
      <c r="D452" s="18"/>
    </row>
    <row r="453" ht="14.25" customHeight="1">
      <c r="A453" s="17"/>
      <c r="B453" s="17"/>
      <c r="C453" s="18"/>
      <c r="D453" s="18"/>
    </row>
    <row r="454" ht="14.25" customHeight="1">
      <c r="A454" s="17"/>
      <c r="B454" s="17"/>
      <c r="C454" s="18"/>
      <c r="D454" s="18"/>
    </row>
    <row r="455" ht="14.25" customHeight="1">
      <c r="A455" s="17"/>
      <c r="B455" s="17"/>
      <c r="C455" s="18"/>
      <c r="D455" s="18"/>
    </row>
    <row r="456" ht="14.25" customHeight="1">
      <c r="A456" s="17"/>
      <c r="B456" s="17"/>
      <c r="C456" s="18"/>
      <c r="D456" s="18"/>
    </row>
    <row r="457" ht="14.25" customHeight="1">
      <c r="A457" s="17"/>
      <c r="B457" s="17"/>
      <c r="C457" s="18"/>
      <c r="D457" s="18"/>
    </row>
    <row r="458" ht="14.25" customHeight="1">
      <c r="A458" s="17"/>
      <c r="B458" s="17"/>
      <c r="C458" s="18"/>
      <c r="D458" s="18"/>
    </row>
    <row r="459" ht="14.25" customHeight="1">
      <c r="A459" s="17"/>
      <c r="B459" s="17"/>
      <c r="C459" s="18"/>
      <c r="D459" s="18"/>
    </row>
    <row r="460" ht="14.25" customHeight="1">
      <c r="A460" s="17"/>
      <c r="B460" s="17"/>
      <c r="C460" s="18"/>
      <c r="D460" s="18"/>
    </row>
    <row r="461" ht="14.25" customHeight="1">
      <c r="A461" s="17"/>
      <c r="B461" s="17"/>
      <c r="C461" s="18"/>
      <c r="D461" s="18"/>
    </row>
    <row r="462" ht="14.25" customHeight="1">
      <c r="A462" s="17"/>
      <c r="B462" s="17"/>
      <c r="C462" s="18"/>
      <c r="D462" s="18"/>
    </row>
    <row r="463" ht="14.25" customHeight="1">
      <c r="A463" s="17"/>
      <c r="B463" s="17"/>
      <c r="C463" s="18"/>
      <c r="D463" s="18"/>
    </row>
    <row r="464" ht="14.25" customHeight="1">
      <c r="A464" s="17"/>
      <c r="B464" s="17"/>
      <c r="C464" s="18"/>
      <c r="D464" s="18"/>
    </row>
    <row r="465" ht="14.25" customHeight="1">
      <c r="A465" s="17"/>
      <c r="B465" s="17"/>
      <c r="C465" s="18"/>
      <c r="D465" s="18"/>
    </row>
    <row r="466" ht="14.25" customHeight="1">
      <c r="A466" s="17"/>
      <c r="B466" s="17"/>
      <c r="C466" s="18"/>
      <c r="D466" s="18"/>
    </row>
    <row r="467" ht="14.25" customHeight="1">
      <c r="A467" s="17"/>
      <c r="B467" s="17"/>
      <c r="C467" s="18"/>
      <c r="D467" s="18"/>
    </row>
    <row r="468" ht="14.25" customHeight="1">
      <c r="A468" s="17"/>
      <c r="B468" s="17"/>
      <c r="C468" s="18"/>
      <c r="D468" s="18"/>
    </row>
    <row r="469" ht="14.25" customHeight="1">
      <c r="A469" s="17"/>
      <c r="B469" s="17"/>
      <c r="C469" s="18"/>
      <c r="D469" s="18"/>
    </row>
    <row r="470" ht="14.25" customHeight="1">
      <c r="A470" s="17"/>
      <c r="B470" s="17"/>
      <c r="C470" s="18"/>
      <c r="D470" s="18"/>
    </row>
    <row r="471" ht="14.25" customHeight="1">
      <c r="A471" s="17"/>
      <c r="B471" s="17"/>
      <c r="C471" s="18"/>
      <c r="D471" s="18"/>
    </row>
    <row r="472" ht="14.25" customHeight="1">
      <c r="A472" s="17"/>
      <c r="B472" s="17"/>
      <c r="C472" s="18"/>
      <c r="D472" s="18"/>
    </row>
    <row r="473" ht="14.25" customHeight="1">
      <c r="A473" s="17"/>
      <c r="B473" s="17"/>
      <c r="C473" s="18"/>
      <c r="D473" s="18"/>
    </row>
    <row r="474" ht="14.25" customHeight="1">
      <c r="A474" s="17"/>
      <c r="B474" s="17"/>
      <c r="C474" s="18"/>
      <c r="D474" s="18"/>
    </row>
    <row r="475" ht="14.25" customHeight="1">
      <c r="A475" s="17"/>
      <c r="B475" s="17"/>
      <c r="C475" s="18"/>
      <c r="D475" s="18"/>
    </row>
    <row r="476" ht="14.25" customHeight="1">
      <c r="A476" s="17"/>
      <c r="B476" s="17"/>
      <c r="C476" s="18"/>
      <c r="D476" s="18"/>
    </row>
    <row r="477" ht="14.25" customHeight="1">
      <c r="A477" s="17"/>
      <c r="B477" s="17"/>
      <c r="C477" s="18"/>
      <c r="D477" s="18"/>
    </row>
    <row r="478" ht="14.25" customHeight="1">
      <c r="A478" s="17"/>
      <c r="B478" s="17"/>
      <c r="C478" s="18"/>
      <c r="D478" s="18"/>
    </row>
    <row r="479" ht="14.25" customHeight="1">
      <c r="A479" s="17"/>
      <c r="B479" s="17"/>
      <c r="C479" s="18"/>
      <c r="D479" s="18"/>
    </row>
    <row r="480" ht="14.25" customHeight="1">
      <c r="A480" s="17"/>
      <c r="B480" s="17"/>
      <c r="C480" s="18"/>
      <c r="D480" s="18"/>
    </row>
    <row r="481" ht="14.25" customHeight="1">
      <c r="A481" s="17"/>
      <c r="B481" s="17"/>
      <c r="C481" s="18"/>
      <c r="D481" s="18"/>
    </row>
    <row r="482" ht="14.25" customHeight="1">
      <c r="A482" s="17"/>
      <c r="B482" s="17"/>
      <c r="C482" s="18"/>
      <c r="D482" s="18"/>
    </row>
    <row r="483" ht="14.25" customHeight="1">
      <c r="A483" s="17"/>
      <c r="B483" s="17"/>
      <c r="C483" s="18"/>
      <c r="D483" s="18"/>
    </row>
    <row r="484" ht="14.25" customHeight="1">
      <c r="A484" s="17"/>
      <c r="B484" s="17"/>
      <c r="C484" s="18"/>
      <c r="D484" s="18"/>
    </row>
    <row r="485" ht="14.25" customHeight="1">
      <c r="A485" s="17"/>
      <c r="B485" s="17"/>
      <c r="C485" s="18"/>
      <c r="D485" s="18"/>
    </row>
    <row r="486" ht="14.25" customHeight="1">
      <c r="A486" s="17"/>
      <c r="B486" s="17"/>
      <c r="C486" s="18"/>
      <c r="D486" s="18"/>
    </row>
    <row r="487" ht="14.25" customHeight="1">
      <c r="A487" s="17"/>
      <c r="B487" s="17"/>
      <c r="C487" s="18"/>
      <c r="D487" s="18"/>
    </row>
    <row r="488" ht="14.25" customHeight="1">
      <c r="A488" s="17"/>
      <c r="B488" s="17"/>
      <c r="C488" s="18"/>
      <c r="D488" s="18"/>
    </row>
    <row r="489" ht="14.25" customHeight="1">
      <c r="A489" s="17"/>
      <c r="B489" s="17"/>
      <c r="C489" s="18"/>
      <c r="D489" s="18"/>
    </row>
    <row r="490" ht="14.25" customHeight="1">
      <c r="A490" s="17"/>
      <c r="B490" s="17"/>
      <c r="C490" s="18"/>
      <c r="D490" s="18"/>
    </row>
    <row r="491" ht="14.25" customHeight="1">
      <c r="A491" s="17"/>
      <c r="B491" s="17"/>
      <c r="C491" s="18"/>
      <c r="D491" s="18"/>
    </row>
    <row r="492" ht="14.25" customHeight="1">
      <c r="A492" s="17"/>
      <c r="B492" s="17"/>
      <c r="C492" s="18"/>
      <c r="D492" s="18"/>
    </row>
    <row r="493" ht="14.25" customHeight="1">
      <c r="A493" s="17"/>
      <c r="B493" s="17"/>
      <c r="C493" s="18"/>
      <c r="D493" s="18"/>
    </row>
    <row r="494" ht="14.25" customHeight="1">
      <c r="A494" s="17"/>
      <c r="B494" s="17"/>
      <c r="C494" s="18"/>
      <c r="D494" s="18"/>
    </row>
    <row r="495" ht="14.25" customHeight="1">
      <c r="A495" s="17"/>
      <c r="B495" s="17"/>
      <c r="C495" s="18"/>
      <c r="D495" s="18"/>
    </row>
    <row r="496" ht="14.25" customHeight="1">
      <c r="A496" s="17"/>
      <c r="B496" s="17"/>
      <c r="C496" s="18"/>
      <c r="D496" s="18"/>
    </row>
    <row r="497" ht="14.25" customHeight="1">
      <c r="A497" s="17"/>
      <c r="B497" s="17"/>
      <c r="C497" s="18"/>
      <c r="D497" s="18"/>
    </row>
    <row r="498" ht="14.25" customHeight="1">
      <c r="A498" s="17"/>
      <c r="B498" s="17"/>
      <c r="C498" s="18"/>
      <c r="D498" s="18"/>
    </row>
    <row r="499" ht="14.25" customHeight="1">
      <c r="A499" s="17"/>
      <c r="B499" s="17"/>
      <c r="C499" s="18"/>
      <c r="D499" s="18"/>
    </row>
    <row r="500" ht="14.25" customHeight="1">
      <c r="A500" s="17"/>
      <c r="B500" s="17"/>
      <c r="C500" s="18"/>
      <c r="D500" s="18"/>
    </row>
    <row r="501" ht="14.25" customHeight="1">
      <c r="A501" s="17"/>
      <c r="B501" s="17"/>
      <c r="C501" s="18"/>
      <c r="D501" s="18"/>
    </row>
    <row r="502" ht="14.25" customHeight="1">
      <c r="A502" s="17"/>
      <c r="B502" s="17"/>
      <c r="C502" s="18"/>
      <c r="D502" s="18"/>
    </row>
    <row r="503" ht="14.25" customHeight="1">
      <c r="A503" s="17"/>
      <c r="B503" s="17"/>
      <c r="C503" s="18"/>
      <c r="D503" s="18"/>
    </row>
    <row r="504" ht="14.25" customHeight="1">
      <c r="A504" s="17"/>
      <c r="B504" s="17"/>
      <c r="C504" s="18"/>
      <c r="D504" s="18"/>
    </row>
    <row r="505" ht="14.25" customHeight="1">
      <c r="A505" s="17"/>
      <c r="B505" s="17"/>
      <c r="C505" s="18"/>
      <c r="D505" s="18"/>
    </row>
    <row r="506" ht="14.25" customHeight="1">
      <c r="A506" s="17"/>
      <c r="B506" s="17"/>
      <c r="C506" s="18"/>
      <c r="D506" s="18"/>
    </row>
    <row r="507" ht="14.25" customHeight="1">
      <c r="A507" s="17"/>
      <c r="B507" s="17"/>
      <c r="C507" s="18"/>
      <c r="D507" s="18"/>
    </row>
    <row r="508" ht="14.25" customHeight="1">
      <c r="A508" s="17"/>
      <c r="B508" s="17"/>
      <c r="C508" s="18"/>
      <c r="D508" s="18"/>
    </row>
    <row r="509" ht="14.25" customHeight="1">
      <c r="A509" s="17"/>
      <c r="B509" s="17"/>
      <c r="C509" s="18"/>
      <c r="D509" s="18"/>
    </row>
    <row r="510" ht="14.25" customHeight="1">
      <c r="A510" s="17"/>
      <c r="B510" s="17"/>
      <c r="C510" s="18"/>
      <c r="D510" s="18"/>
    </row>
    <row r="511" ht="14.25" customHeight="1">
      <c r="A511" s="17"/>
      <c r="B511" s="17"/>
      <c r="C511" s="18"/>
      <c r="D511" s="18"/>
    </row>
    <row r="512" ht="14.25" customHeight="1">
      <c r="A512" s="17"/>
      <c r="B512" s="17"/>
      <c r="C512" s="18"/>
      <c r="D512" s="18"/>
    </row>
    <row r="513" ht="14.25" customHeight="1">
      <c r="A513" s="17"/>
      <c r="B513" s="17"/>
      <c r="C513" s="18"/>
      <c r="D513" s="18"/>
    </row>
    <row r="514" ht="14.25" customHeight="1">
      <c r="A514" s="17"/>
      <c r="B514" s="17"/>
      <c r="C514" s="18"/>
      <c r="D514" s="18"/>
    </row>
    <row r="515" ht="14.25" customHeight="1">
      <c r="A515" s="17"/>
      <c r="B515" s="17"/>
      <c r="C515" s="18"/>
      <c r="D515" s="18"/>
    </row>
    <row r="516" ht="14.25" customHeight="1">
      <c r="A516" s="17"/>
      <c r="B516" s="17"/>
      <c r="C516" s="18"/>
      <c r="D516" s="18"/>
    </row>
    <row r="517" ht="14.25" customHeight="1">
      <c r="A517" s="17"/>
      <c r="B517" s="17"/>
      <c r="C517" s="18"/>
      <c r="D517" s="18"/>
    </row>
    <row r="518" ht="14.25" customHeight="1">
      <c r="A518" s="17"/>
      <c r="B518" s="17"/>
      <c r="C518" s="18"/>
      <c r="D518" s="18"/>
    </row>
    <row r="519" ht="14.25" customHeight="1">
      <c r="A519" s="17"/>
      <c r="B519" s="17"/>
      <c r="C519" s="18"/>
      <c r="D519" s="18"/>
    </row>
    <row r="520" ht="14.25" customHeight="1">
      <c r="A520" s="17"/>
      <c r="B520" s="17"/>
      <c r="C520" s="18"/>
      <c r="D520" s="18"/>
    </row>
    <row r="521" ht="14.25" customHeight="1">
      <c r="A521" s="17"/>
      <c r="B521" s="17"/>
      <c r="C521" s="18"/>
      <c r="D521" s="18"/>
    </row>
    <row r="522" ht="14.25" customHeight="1">
      <c r="A522" s="17"/>
      <c r="B522" s="17"/>
      <c r="C522" s="18"/>
      <c r="D522" s="18"/>
    </row>
    <row r="523" ht="14.25" customHeight="1">
      <c r="A523" s="17"/>
      <c r="B523" s="17"/>
      <c r="C523" s="18"/>
      <c r="D523" s="18"/>
    </row>
    <row r="524" ht="14.25" customHeight="1">
      <c r="A524" s="17"/>
      <c r="B524" s="17"/>
      <c r="C524" s="18"/>
      <c r="D524" s="18"/>
    </row>
    <row r="525" ht="14.25" customHeight="1">
      <c r="A525" s="17"/>
      <c r="B525" s="17"/>
      <c r="C525" s="18"/>
      <c r="D525" s="18"/>
    </row>
    <row r="526" ht="14.25" customHeight="1">
      <c r="A526" s="17"/>
      <c r="B526" s="17"/>
      <c r="C526" s="18"/>
      <c r="D526" s="18"/>
    </row>
    <row r="527" ht="14.25" customHeight="1">
      <c r="A527" s="17"/>
      <c r="B527" s="17"/>
      <c r="C527" s="18"/>
      <c r="D527" s="18"/>
    </row>
    <row r="528" ht="14.25" customHeight="1">
      <c r="A528" s="17"/>
      <c r="B528" s="17"/>
      <c r="C528" s="18"/>
      <c r="D528" s="18"/>
    </row>
    <row r="529" ht="14.25" customHeight="1">
      <c r="A529" s="17"/>
      <c r="B529" s="17"/>
      <c r="C529" s="18"/>
      <c r="D529" s="18"/>
    </row>
    <row r="530" ht="14.25" customHeight="1">
      <c r="A530" s="17"/>
      <c r="B530" s="17"/>
      <c r="C530" s="18"/>
      <c r="D530" s="18"/>
    </row>
    <row r="531" ht="14.25" customHeight="1">
      <c r="A531" s="17"/>
      <c r="B531" s="17"/>
      <c r="C531" s="18"/>
      <c r="D531" s="18"/>
    </row>
    <row r="532" ht="14.25" customHeight="1">
      <c r="A532" s="17"/>
      <c r="B532" s="17"/>
      <c r="C532" s="18"/>
      <c r="D532" s="18"/>
    </row>
    <row r="533" ht="14.25" customHeight="1">
      <c r="A533" s="17"/>
      <c r="B533" s="17"/>
      <c r="C533" s="18"/>
      <c r="D533" s="18"/>
    </row>
    <row r="534" ht="14.25" customHeight="1">
      <c r="A534" s="17"/>
      <c r="B534" s="17"/>
      <c r="C534" s="18"/>
      <c r="D534" s="18"/>
    </row>
    <row r="535" ht="14.25" customHeight="1">
      <c r="A535" s="17"/>
      <c r="B535" s="17"/>
      <c r="C535" s="18"/>
      <c r="D535" s="18"/>
    </row>
    <row r="536" ht="14.25" customHeight="1">
      <c r="A536" s="17"/>
      <c r="B536" s="17"/>
      <c r="C536" s="18"/>
      <c r="D536" s="18"/>
    </row>
    <row r="537" ht="14.25" customHeight="1">
      <c r="A537" s="17"/>
      <c r="B537" s="17"/>
      <c r="C537" s="18"/>
      <c r="D537" s="18"/>
    </row>
    <row r="538" ht="14.25" customHeight="1">
      <c r="A538" s="17"/>
      <c r="B538" s="17"/>
      <c r="C538" s="18"/>
      <c r="D538" s="18"/>
    </row>
    <row r="539" ht="14.25" customHeight="1">
      <c r="A539" s="17"/>
      <c r="B539" s="17"/>
      <c r="C539" s="18"/>
      <c r="D539" s="18"/>
    </row>
    <row r="540" ht="14.25" customHeight="1">
      <c r="A540" s="17"/>
      <c r="B540" s="17"/>
      <c r="C540" s="18"/>
      <c r="D540" s="18"/>
    </row>
    <row r="541" ht="14.25" customHeight="1">
      <c r="A541" s="17"/>
      <c r="B541" s="17"/>
      <c r="C541" s="18"/>
      <c r="D541" s="18"/>
    </row>
    <row r="542" ht="14.25" customHeight="1">
      <c r="A542" s="17"/>
      <c r="B542" s="17"/>
      <c r="C542" s="18"/>
      <c r="D542" s="18"/>
    </row>
    <row r="543" ht="14.25" customHeight="1">
      <c r="A543" s="17"/>
      <c r="B543" s="17"/>
      <c r="C543" s="18"/>
      <c r="D543" s="18"/>
    </row>
    <row r="544" ht="14.25" customHeight="1">
      <c r="A544" s="17"/>
      <c r="B544" s="17"/>
      <c r="C544" s="18"/>
      <c r="D544" s="18"/>
    </row>
    <row r="545" ht="14.25" customHeight="1">
      <c r="A545" s="17"/>
      <c r="B545" s="17"/>
      <c r="C545" s="18"/>
      <c r="D545" s="18"/>
    </row>
    <row r="546" ht="14.25" customHeight="1">
      <c r="A546" s="17"/>
      <c r="B546" s="17"/>
      <c r="C546" s="18"/>
      <c r="D546" s="18"/>
    </row>
    <row r="547" ht="14.25" customHeight="1">
      <c r="A547" s="17"/>
      <c r="B547" s="17"/>
      <c r="C547" s="18"/>
      <c r="D547" s="18"/>
    </row>
    <row r="548" ht="14.25" customHeight="1">
      <c r="A548" s="17"/>
      <c r="B548" s="17"/>
      <c r="C548" s="18"/>
      <c r="D548" s="18"/>
    </row>
    <row r="549" ht="14.25" customHeight="1">
      <c r="A549" s="17"/>
      <c r="B549" s="17"/>
      <c r="C549" s="18"/>
      <c r="D549" s="18"/>
    </row>
    <row r="550" ht="14.25" customHeight="1">
      <c r="A550" s="17"/>
      <c r="B550" s="17"/>
      <c r="C550" s="18"/>
      <c r="D550" s="18"/>
    </row>
    <row r="551" ht="14.25" customHeight="1">
      <c r="A551" s="17"/>
      <c r="B551" s="17"/>
      <c r="C551" s="18"/>
      <c r="D551" s="18"/>
    </row>
    <row r="552" ht="14.25" customHeight="1">
      <c r="A552" s="17"/>
      <c r="B552" s="17"/>
      <c r="C552" s="18"/>
      <c r="D552" s="18"/>
    </row>
    <row r="553" ht="14.25" customHeight="1">
      <c r="A553" s="17"/>
      <c r="B553" s="17"/>
      <c r="C553" s="18"/>
      <c r="D553" s="18"/>
    </row>
    <row r="554" ht="14.25" customHeight="1">
      <c r="A554" s="17"/>
      <c r="B554" s="17"/>
      <c r="C554" s="18"/>
      <c r="D554" s="18"/>
    </row>
    <row r="555" ht="14.25" customHeight="1">
      <c r="A555" s="17"/>
      <c r="B555" s="17"/>
      <c r="C555" s="18"/>
      <c r="D555" s="18"/>
    </row>
    <row r="556" ht="14.25" customHeight="1">
      <c r="A556" s="17"/>
      <c r="B556" s="17"/>
      <c r="C556" s="18"/>
      <c r="D556" s="18"/>
    </row>
    <row r="557" ht="14.25" customHeight="1">
      <c r="A557" s="17"/>
      <c r="B557" s="17"/>
      <c r="C557" s="18"/>
      <c r="D557" s="18"/>
    </row>
    <row r="558" ht="14.25" customHeight="1">
      <c r="A558" s="17"/>
      <c r="B558" s="17"/>
      <c r="C558" s="18"/>
      <c r="D558" s="18"/>
    </row>
    <row r="559" ht="14.25" customHeight="1">
      <c r="A559" s="17"/>
      <c r="B559" s="17"/>
      <c r="C559" s="18"/>
      <c r="D559" s="18"/>
    </row>
    <row r="560" ht="14.25" customHeight="1">
      <c r="A560" s="17"/>
      <c r="B560" s="17"/>
      <c r="C560" s="18"/>
      <c r="D560" s="18"/>
    </row>
    <row r="561" ht="14.25" customHeight="1">
      <c r="A561" s="17"/>
      <c r="B561" s="17"/>
      <c r="C561" s="18"/>
      <c r="D561" s="18"/>
    </row>
    <row r="562" ht="14.25" customHeight="1">
      <c r="A562" s="17"/>
      <c r="B562" s="17"/>
      <c r="C562" s="18"/>
      <c r="D562" s="18"/>
    </row>
    <row r="563" ht="14.25" customHeight="1">
      <c r="A563" s="17"/>
      <c r="B563" s="17"/>
      <c r="C563" s="18"/>
      <c r="D563" s="18"/>
    </row>
    <row r="564" ht="14.25" customHeight="1">
      <c r="A564" s="17"/>
      <c r="B564" s="17"/>
      <c r="C564" s="18"/>
      <c r="D564" s="18"/>
    </row>
    <row r="565" ht="14.25" customHeight="1">
      <c r="A565" s="17"/>
      <c r="B565" s="17"/>
      <c r="C565" s="18"/>
      <c r="D565" s="18"/>
    </row>
    <row r="566" ht="14.25" customHeight="1">
      <c r="A566" s="17"/>
      <c r="B566" s="17"/>
      <c r="C566" s="18"/>
      <c r="D566" s="18"/>
    </row>
    <row r="567" ht="14.25" customHeight="1">
      <c r="A567" s="17"/>
      <c r="B567" s="17"/>
      <c r="C567" s="18"/>
      <c r="D567" s="18"/>
    </row>
    <row r="568" ht="14.25" customHeight="1">
      <c r="A568" s="17"/>
      <c r="B568" s="17"/>
      <c r="C568" s="18"/>
      <c r="D568" s="18"/>
    </row>
    <row r="569" ht="14.25" customHeight="1">
      <c r="A569" s="17"/>
      <c r="B569" s="17"/>
      <c r="C569" s="18"/>
      <c r="D569" s="18"/>
    </row>
    <row r="570" ht="14.25" customHeight="1">
      <c r="A570" s="17"/>
      <c r="B570" s="17"/>
      <c r="C570" s="18"/>
      <c r="D570" s="18"/>
    </row>
    <row r="571" ht="14.25" customHeight="1">
      <c r="A571" s="17"/>
      <c r="B571" s="17"/>
      <c r="C571" s="18"/>
      <c r="D571" s="18"/>
    </row>
    <row r="572" ht="14.25" customHeight="1">
      <c r="A572" s="17"/>
      <c r="B572" s="17"/>
      <c r="C572" s="18"/>
      <c r="D572" s="18"/>
    </row>
    <row r="573" ht="14.25" customHeight="1">
      <c r="A573" s="17"/>
      <c r="B573" s="17"/>
      <c r="C573" s="18"/>
      <c r="D573" s="18"/>
    </row>
    <row r="574" ht="14.25" customHeight="1">
      <c r="A574" s="17"/>
      <c r="B574" s="17"/>
      <c r="C574" s="18"/>
      <c r="D574" s="18"/>
    </row>
    <row r="575" ht="14.25" customHeight="1">
      <c r="A575" s="17"/>
      <c r="B575" s="17"/>
      <c r="C575" s="18"/>
      <c r="D575" s="18"/>
    </row>
    <row r="576" ht="14.25" customHeight="1">
      <c r="A576" s="17"/>
      <c r="B576" s="17"/>
      <c r="C576" s="18"/>
      <c r="D576" s="18"/>
    </row>
    <row r="577" ht="14.25" customHeight="1">
      <c r="A577" s="17"/>
      <c r="B577" s="17"/>
      <c r="C577" s="18"/>
      <c r="D577" s="18"/>
    </row>
    <row r="578" ht="14.25" customHeight="1">
      <c r="A578" s="17"/>
      <c r="B578" s="17"/>
      <c r="C578" s="18"/>
      <c r="D578" s="18"/>
    </row>
    <row r="579" ht="14.25" customHeight="1">
      <c r="A579" s="17"/>
      <c r="B579" s="17"/>
      <c r="C579" s="18"/>
      <c r="D579" s="18"/>
    </row>
    <row r="580" ht="14.25" customHeight="1">
      <c r="A580" s="17"/>
      <c r="B580" s="17"/>
      <c r="C580" s="18"/>
      <c r="D580" s="18"/>
    </row>
    <row r="581" ht="14.25" customHeight="1">
      <c r="A581" s="17"/>
      <c r="B581" s="17"/>
      <c r="C581" s="18"/>
      <c r="D581" s="18"/>
    </row>
    <row r="582" ht="14.25" customHeight="1">
      <c r="A582" s="17"/>
      <c r="B582" s="17"/>
      <c r="C582" s="18"/>
      <c r="D582" s="18"/>
    </row>
    <row r="583" ht="14.25" customHeight="1">
      <c r="A583" s="17"/>
      <c r="B583" s="17"/>
      <c r="C583" s="18"/>
      <c r="D583" s="18"/>
    </row>
    <row r="584" ht="14.25" customHeight="1">
      <c r="A584" s="17"/>
      <c r="B584" s="17"/>
      <c r="C584" s="18"/>
      <c r="D584" s="18"/>
    </row>
    <row r="585" ht="14.25" customHeight="1">
      <c r="A585" s="17"/>
      <c r="B585" s="17"/>
      <c r="C585" s="18"/>
      <c r="D585" s="18"/>
    </row>
    <row r="586" ht="14.25" customHeight="1">
      <c r="A586" s="17"/>
      <c r="B586" s="17"/>
      <c r="C586" s="18"/>
      <c r="D586" s="18"/>
    </row>
    <row r="587" ht="14.25" customHeight="1">
      <c r="A587" s="17"/>
      <c r="B587" s="17"/>
      <c r="C587" s="18"/>
      <c r="D587" s="18"/>
    </row>
    <row r="588" ht="14.25" customHeight="1">
      <c r="A588" s="17"/>
      <c r="B588" s="17"/>
      <c r="C588" s="18"/>
      <c r="D588" s="18"/>
    </row>
    <row r="589" ht="14.25" customHeight="1">
      <c r="A589" s="17"/>
      <c r="B589" s="17"/>
      <c r="C589" s="18"/>
      <c r="D589" s="18"/>
    </row>
    <row r="590" ht="14.25" customHeight="1">
      <c r="A590" s="17"/>
      <c r="B590" s="17"/>
      <c r="C590" s="18"/>
      <c r="D590" s="18"/>
    </row>
    <row r="591" ht="14.25" customHeight="1">
      <c r="A591" s="17"/>
      <c r="B591" s="17"/>
      <c r="C591" s="18"/>
      <c r="D591" s="18"/>
    </row>
    <row r="592" ht="14.25" customHeight="1">
      <c r="A592" s="17"/>
      <c r="B592" s="17"/>
      <c r="C592" s="18"/>
      <c r="D592" s="18"/>
    </row>
    <row r="593" ht="14.25" customHeight="1">
      <c r="A593" s="17"/>
      <c r="B593" s="17"/>
      <c r="C593" s="18"/>
      <c r="D593" s="18"/>
    </row>
    <row r="594" ht="14.25" customHeight="1">
      <c r="A594" s="17"/>
      <c r="B594" s="17"/>
      <c r="C594" s="18"/>
      <c r="D594" s="18"/>
    </row>
    <row r="595" ht="14.25" customHeight="1">
      <c r="A595" s="17"/>
      <c r="B595" s="17"/>
      <c r="C595" s="18"/>
      <c r="D595" s="18"/>
    </row>
    <row r="596" ht="14.25" customHeight="1">
      <c r="A596" s="17"/>
      <c r="B596" s="17"/>
      <c r="C596" s="18"/>
      <c r="D596" s="18"/>
    </row>
    <row r="597" ht="14.25" customHeight="1">
      <c r="A597" s="17"/>
      <c r="B597" s="17"/>
      <c r="C597" s="18"/>
      <c r="D597" s="18"/>
    </row>
    <row r="598" ht="14.25" customHeight="1">
      <c r="A598" s="17"/>
      <c r="B598" s="17"/>
      <c r="C598" s="18"/>
      <c r="D598" s="18"/>
    </row>
    <row r="599" ht="14.25" customHeight="1">
      <c r="A599" s="17"/>
      <c r="B599" s="17"/>
      <c r="C599" s="18"/>
      <c r="D599" s="18"/>
    </row>
    <row r="600" ht="14.25" customHeight="1">
      <c r="A600" s="17"/>
      <c r="B600" s="17"/>
      <c r="C600" s="18"/>
      <c r="D600" s="18"/>
    </row>
    <row r="601" ht="14.25" customHeight="1">
      <c r="A601" s="17"/>
      <c r="B601" s="17"/>
      <c r="C601" s="18"/>
      <c r="D601" s="18"/>
    </row>
    <row r="602" ht="14.25" customHeight="1">
      <c r="A602" s="17"/>
      <c r="B602" s="17"/>
      <c r="C602" s="18"/>
      <c r="D602" s="18"/>
    </row>
    <row r="603" ht="14.25" customHeight="1">
      <c r="A603" s="17"/>
      <c r="B603" s="17"/>
      <c r="C603" s="18"/>
      <c r="D603" s="18"/>
    </row>
    <row r="604" ht="14.25" customHeight="1">
      <c r="A604" s="17"/>
      <c r="B604" s="17"/>
      <c r="C604" s="18"/>
      <c r="D604" s="18"/>
    </row>
    <row r="605" ht="14.25" customHeight="1">
      <c r="A605" s="17"/>
      <c r="B605" s="17"/>
      <c r="C605" s="18"/>
      <c r="D605" s="18"/>
    </row>
    <row r="606" ht="14.25" customHeight="1">
      <c r="A606" s="17"/>
      <c r="B606" s="17"/>
      <c r="C606" s="18"/>
      <c r="D606" s="18"/>
    </row>
    <row r="607" ht="14.25" customHeight="1">
      <c r="A607" s="17"/>
      <c r="B607" s="17"/>
      <c r="C607" s="18"/>
      <c r="D607" s="18"/>
    </row>
    <row r="608" ht="14.25" customHeight="1">
      <c r="A608" s="17"/>
      <c r="B608" s="17"/>
      <c r="C608" s="18"/>
      <c r="D608" s="18"/>
    </row>
    <row r="609" ht="14.25" customHeight="1">
      <c r="A609" s="17"/>
      <c r="B609" s="17"/>
      <c r="C609" s="18"/>
      <c r="D609" s="18"/>
    </row>
    <row r="610" ht="14.25" customHeight="1">
      <c r="A610" s="17"/>
      <c r="B610" s="17"/>
      <c r="C610" s="18"/>
      <c r="D610" s="18"/>
    </row>
    <row r="611" ht="14.25" customHeight="1">
      <c r="A611" s="17"/>
      <c r="B611" s="17"/>
      <c r="C611" s="18"/>
      <c r="D611" s="18"/>
    </row>
    <row r="612" ht="14.25" customHeight="1">
      <c r="A612" s="17"/>
      <c r="B612" s="17"/>
      <c r="C612" s="18"/>
      <c r="D612" s="18"/>
    </row>
    <row r="613" ht="14.25" customHeight="1">
      <c r="A613" s="17"/>
      <c r="B613" s="17"/>
      <c r="C613" s="18"/>
      <c r="D613" s="18"/>
    </row>
    <row r="614" ht="14.25" customHeight="1">
      <c r="A614" s="17"/>
      <c r="B614" s="17"/>
      <c r="C614" s="18"/>
      <c r="D614" s="18"/>
    </row>
    <row r="615" ht="14.25" customHeight="1">
      <c r="A615" s="17"/>
      <c r="B615" s="17"/>
      <c r="C615" s="18"/>
      <c r="D615" s="18"/>
    </row>
    <row r="616" ht="14.25" customHeight="1">
      <c r="A616" s="17"/>
      <c r="B616" s="17"/>
      <c r="C616" s="18"/>
      <c r="D616" s="18"/>
    </row>
    <row r="617" ht="14.25" customHeight="1">
      <c r="A617" s="17"/>
      <c r="B617" s="17"/>
      <c r="C617" s="18"/>
      <c r="D617" s="18"/>
    </row>
    <row r="618" ht="14.25" customHeight="1">
      <c r="A618" s="17"/>
      <c r="B618" s="17"/>
      <c r="C618" s="18"/>
      <c r="D618" s="18"/>
    </row>
    <row r="619" ht="14.25" customHeight="1">
      <c r="A619" s="17"/>
      <c r="B619" s="17"/>
      <c r="C619" s="18"/>
      <c r="D619" s="18"/>
    </row>
    <row r="620" ht="14.25" customHeight="1">
      <c r="A620" s="17"/>
      <c r="B620" s="17"/>
      <c r="C620" s="18"/>
      <c r="D620" s="18"/>
    </row>
    <row r="621" ht="14.25" customHeight="1">
      <c r="A621" s="17"/>
      <c r="B621" s="17"/>
      <c r="C621" s="18"/>
      <c r="D621" s="18"/>
    </row>
    <row r="622" ht="14.25" customHeight="1">
      <c r="A622" s="17"/>
      <c r="B622" s="17"/>
      <c r="C622" s="18"/>
      <c r="D622" s="18"/>
    </row>
    <row r="623" ht="14.25" customHeight="1">
      <c r="A623" s="17"/>
      <c r="B623" s="17"/>
      <c r="C623" s="18"/>
      <c r="D623" s="18"/>
    </row>
    <row r="624" ht="14.25" customHeight="1">
      <c r="A624" s="17"/>
      <c r="B624" s="17"/>
      <c r="C624" s="18"/>
      <c r="D624" s="18"/>
    </row>
    <row r="625" ht="14.25" customHeight="1">
      <c r="A625" s="17"/>
      <c r="B625" s="17"/>
      <c r="C625" s="18"/>
      <c r="D625" s="18"/>
    </row>
    <row r="626" ht="14.25" customHeight="1">
      <c r="A626" s="17"/>
      <c r="B626" s="17"/>
      <c r="C626" s="18"/>
      <c r="D626" s="18"/>
    </row>
    <row r="627" ht="14.25" customHeight="1">
      <c r="A627" s="17"/>
      <c r="B627" s="17"/>
      <c r="C627" s="18"/>
      <c r="D627" s="18"/>
    </row>
    <row r="628" ht="14.25" customHeight="1">
      <c r="A628" s="17"/>
      <c r="B628" s="17"/>
      <c r="C628" s="18"/>
      <c r="D628" s="18"/>
    </row>
    <row r="629" ht="14.25" customHeight="1">
      <c r="A629" s="17"/>
      <c r="B629" s="17"/>
      <c r="C629" s="18"/>
      <c r="D629" s="18"/>
    </row>
    <row r="630" ht="14.25" customHeight="1">
      <c r="A630" s="17"/>
      <c r="B630" s="17"/>
      <c r="C630" s="18"/>
      <c r="D630" s="18"/>
    </row>
    <row r="631" ht="14.25" customHeight="1">
      <c r="A631" s="17"/>
      <c r="B631" s="17"/>
      <c r="C631" s="18"/>
      <c r="D631" s="18"/>
    </row>
    <row r="632" ht="14.25" customHeight="1">
      <c r="A632" s="17"/>
      <c r="B632" s="17"/>
      <c r="C632" s="18"/>
      <c r="D632" s="18"/>
    </row>
    <row r="633" ht="14.25" customHeight="1">
      <c r="A633" s="17"/>
      <c r="B633" s="17"/>
      <c r="C633" s="18"/>
      <c r="D633" s="18"/>
    </row>
    <row r="634" ht="14.25" customHeight="1">
      <c r="A634" s="17"/>
      <c r="B634" s="17"/>
      <c r="C634" s="18"/>
      <c r="D634" s="18"/>
    </row>
    <row r="635" ht="14.25" customHeight="1">
      <c r="A635" s="17"/>
      <c r="B635" s="17"/>
      <c r="C635" s="18"/>
      <c r="D635" s="18"/>
    </row>
    <row r="636" ht="14.25" customHeight="1">
      <c r="A636" s="17"/>
      <c r="B636" s="17"/>
      <c r="C636" s="18"/>
      <c r="D636" s="18"/>
    </row>
    <row r="637" ht="14.25" customHeight="1">
      <c r="A637" s="17"/>
      <c r="B637" s="17"/>
      <c r="C637" s="18"/>
      <c r="D637" s="18"/>
    </row>
    <row r="638" ht="14.25" customHeight="1">
      <c r="A638" s="17"/>
      <c r="B638" s="17"/>
      <c r="C638" s="18"/>
      <c r="D638" s="18"/>
    </row>
    <row r="639" ht="14.25" customHeight="1">
      <c r="A639" s="17"/>
      <c r="B639" s="17"/>
      <c r="C639" s="18"/>
      <c r="D639" s="18"/>
    </row>
    <row r="640" ht="14.25" customHeight="1">
      <c r="A640" s="17"/>
      <c r="B640" s="17"/>
      <c r="C640" s="18"/>
      <c r="D640" s="18"/>
    </row>
    <row r="641" ht="14.25" customHeight="1">
      <c r="A641" s="17"/>
      <c r="B641" s="17"/>
      <c r="C641" s="18"/>
      <c r="D641" s="18"/>
    </row>
    <row r="642" ht="14.25" customHeight="1">
      <c r="A642" s="17"/>
      <c r="B642" s="17"/>
      <c r="C642" s="18"/>
      <c r="D642" s="18"/>
    </row>
    <row r="643" ht="14.25" customHeight="1">
      <c r="A643" s="17"/>
      <c r="B643" s="17"/>
      <c r="C643" s="18"/>
      <c r="D643" s="18"/>
    </row>
    <row r="644" ht="14.25" customHeight="1">
      <c r="A644" s="17"/>
      <c r="B644" s="17"/>
      <c r="C644" s="18"/>
      <c r="D644" s="18"/>
    </row>
    <row r="645" ht="14.25" customHeight="1">
      <c r="A645" s="17"/>
      <c r="B645" s="17"/>
      <c r="C645" s="18"/>
      <c r="D645" s="18"/>
    </row>
    <row r="646" ht="14.25" customHeight="1">
      <c r="A646" s="17"/>
      <c r="B646" s="17"/>
      <c r="C646" s="18"/>
      <c r="D646" s="18"/>
    </row>
    <row r="647" ht="14.25" customHeight="1">
      <c r="A647" s="17"/>
      <c r="B647" s="17"/>
      <c r="C647" s="18"/>
      <c r="D647" s="18"/>
    </row>
    <row r="648" ht="14.25" customHeight="1">
      <c r="A648" s="17"/>
      <c r="B648" s="17"/>
      <c r="C648" s="18"/>
      <c r="D648" s="18"/>
    </row>
    <row r="649" ht="14.25" customHeight="1">
      <c r="A649" s="17"/>
      <c r="B649" s="17"/>
      <c r="C649" s="18"/>
      <c r="D649" s="18"/>
    </row>
    <row r="650" ht="14.25" customHeight="1">
      <c r="A650" s="17"/>
      <c r="B650" s="17"/>
      <c r="C650" s="18"/>
      <c r="D650" s="18"/>
    </row>
    <row r="651" ht="14.25" customHeight="1">
      <c r="A651" s="17"/>
      <c r="B651" s="17"/>
      <c r="C651" s="18"/>
      <c r="D651" s="18"/>
    </row>
    <row r="652" ht="14.25" customHeight="1">
      <c r="A652" s="17"/>
      <c r="B652" s="17"/>
      <c r="C652" s="18"/>
      <c r="D652" s="18"/>
    </row>
    <row r="653" ht="14.25" customHeight="1">
      <c r="A653" s="17"/>
      <c r="B653" s="17"/>
      <c r="C653" s="18"/>
      <c r="D653" s="18"/>
    </row>
    <row r="654" ht="14.25" customHeight="1">
      <c r="A654" s="17"/>
      <c r="B654" s="17"/>
      <c r="C654" s="18"/>
      <c r="D654" s="18"/>
    </row>
    <row r="655" ht="14.25" customHeight="1">
      <c r="A655" s="17"/>
      <c r="B655" s="17"/>
      <c r="C655" s="18"/>
      <c r="D655" s="18"/>
    </row>
    <row r="656" ht="14.25" customHeight="1">
      <c r="A656" s="17"/>
      <c r="B656" s="17"/>
      <c r="C656" s="18"/>
      <c r="D656" s="18"/>
    </row>
    <row r="657" ht="14.25" customHeight="1">
      <c r="A657" s="17"/>
      <c r="B657" s="17"/>
      <c r="C657" s="18"/>
      <c r="D657" s="18"/>
    </row>
    <row r="658" ht="14.25" customHeight="1">
      <c r="A658" s="17"/>
      <c r="B658" s="17"/>
      <c r="C658" s="18"/>
      <c r="D658" s="18"/>
    </row>
    <row r="659" ht="14.25" customHeight="1">
      <c r="A659" s="17"/>
      <c r="B659" s="17"/>
      <c r="C659" s="18"/>
      <c r="D659" s="18"/>
    </row>
    <row r="660" ht="14.25" customHeight="1">
      <c r="A660" s="17"/>
      <c r="B660" s="17"/>
      <c r="C660" s="18"/>
      <c r="D660" s="18"/>
    </row>
    <row r="661" ht="14.25" customHeight="1">
      <c r="A661" s="17"/>
      <c r="B661" s="17"/>
      <c r="C661" s="18"/>
      <c r="D661" s="18"/>
    </row>
    <row r="662" ht="14.25" customHeight="1">
      <c r="A662" s="17"/>
      <c r="B662" s="17"/>
      <c r="C662" s="18"/>
      <c r="D662" s="18"/>
    </row>
    <row r="663" ht="14.25" customHeight="1">
      <c r="A663" s="17"/>
      <c r="B663" s="17"/>
      <c r="C663" s="18"/>
      <c r="D663" s="18"/>
    </row>
    <row r="664" ht="14.25" customHeight="1">
      <c r="A664" s="17"/>
      <c r="B664" s="17"/>
      <c r="C664" s="18"/>
      <c r="D664" s="18"/>
    </row>
    <row r="665" ht="14.25" customHeight="1">
      <c r="A665" s="17"/>
      <c r="B665" s="17"/>
      <c r="C665" s="18"/>
      <c r="D665" s="18"/>
    </row>
    <row r="666" ht="14.25" customHeight="1">
      <c r="A666" s="17"/>
      <c r="B666" s="17"/>
      <c r="C666" s="18"/>
      <c r="D666" s="18"/>
    </row>
    <row r="667" ht="14.25" customHeight="1">
      <c r="A667" s="17"/>
      <c r="B667" s="17"/>
      <c r="C667" s="18"/>
      <c r="D667" s="18"/>
    </row>
    <row r="668" ht="14.25" customHeight="1">
      <c r="A668" s="17"/>
      <c r="B668" s="17"/>
      <c r="C668" s="18"/>
      <c r="D668" s="18"/>
    </row>
    <row r="669" ht="14.25" customHeight="1">
      <c r="A669" s="17"/>
      <c r="B669" s="17"/>
      <c r="C669" s="18"/>
      <c r="D669" s="18"/>
    </row>
    <row r="670" ht="14.25" customHeight="1">
      <c r="A670" s="17"/>
      <c r="B670" s="17"/>
      <c r="C670" s="18"/>
      <c r="D670" s="18"/>
    </row>
    <row r="671" ht="14.25" customHeight="1">
      <c r="A671" s="17"/>
      <c r="B671" s="17"/>
      <c r="C671" s="18"/>
      <c r="D671" s="18"/>
    </row>
    <row r="672" ht="14.25" customHeight="1">
      <c r="A672" s="17"/>
      <c r="B672" s="17"/>
      <c r="C672" s="18"/>
      <c r="D672" s="18"/>
    </row>
    <row r="673" ht="14.25" customHeight="1">
      <c r="A673" s="17"/>
      <c r="B673" s="17"/>
      <c r="C673" s="18"/>
      <c r="D673" s="18"/>
    </row>
    <row r="674" ht="14.25" customHeight="1">
      <c r="A674" s="17"/>
      <c r="B674" s="17"/>
      <c r="C674" s="18"/>
      <c r="D674" s="18"/>
    </row>
    <row r="675" ht="14.25" customHeight="1">
      <c r="A675" s="17"/>
      <c r="B675" s="17"/>
      <c r="C675" s="18"/>
      <c r="D675" s="18"/>
    </row>
    <row r="676" ht="14.25" customHeight="1">
      <c r="A676" s="17"/>
      <c r="B676" s="17"/>
      <c r="C676" s="18"/>
      <c r="D676" s="18"/>
    </row>
    <row r="677" ht="14.25" customHeight="1">
      <c r="A677" s="17"/>
      <c r="B677" s="17"/>
      <c r="C677" s="18"/>
      <c r="D677" s="18"/>
    </row>
    <row r="678" ht="14.25" customHeight="1">
      <c r="A678" s="17"/>
      <c r="B678" s="17"/>
      <c r="C678" s="18"/>
      <c r="D678" s="18"/>
    </row>
    <row r="679" ht="14.25" customHeight="1">
      <c r="A679" s="17"/>
      <c r="B679" s="17"/>
      <c r="C679" s="18"/>
      <c r="D679" s="18"/>
    </row>
    <row r="680" ht="14.25" customHeight="1">
      <c r="A680" s="17"/>
      <c r="B680" s="17"/>
      <c r="C680" s="18"/>
      <c r="D680" s="18"/>
    </row>
    <row r="681" ht="14.25" customHeight="1">
      <c r="A681" s="17"/>
      <c r="B681" s="17"/>
      <c r="C681" s="18"/>
      <c r="D681" s="18"/>
    </row>
    <row r="682" ht="14.25" customHeight="1">
      <c r="A682" s="17"/>
      <c r="B682" s="17"/>
      <c r="C682" s="18"/>
      <c r="D682" s="18"/>
    </row>
    <row r="683" ht="14.25" customHeight="1">
      <c r="A683" s="17"/>
      <c r="B683" s="17"/>
      <c r="C683" s="18"/>
      <c r="D683" s="18"/>
    </row>
    <row r="684" ht="14.25" customHeight="1">
      <c r="A684" s="17"/>
      <c r="B684" s="17"/>
      <c r="C684" s="18"/>
      <c r="D684" s="18"/>
    </row>
    <row r="685" ht="14.25" customHeight="1">
      <c r="A685" s="17"/>
      <c r="B685" s="17"/>
      <c r="C685" s="18"/>
      <c r="D685" s="18"/>
    </row>
    <row r="686" ht="14.25" customHeight="1">
      <c r="A686" s="17"/>
      <c r="B686" s="17"/>
      <c r="C686" s="18"/>
      <c r="D686" s="18"/>
    </row>
    <row r="687" ht="14.25" customHeight="1">
      <c r="A687" s="17"/>
      <c r="B687" s="17"/>
      <c r="C687" s="18"/>
      <c r="D687" s="18"/>
    </row>
    <row r="688" ht="14.25" customHeight="1">
      <c r="A688" s="17"/>
      <c r="B688" s="17"/>
      <c r="C688" s="18"/>
      <c r="D688" s="18"/>
    </row>
    <row r="689" ht="14.25" customHeight="1">
      <c r="A689" s="17"/>
      <c r="B689" s="17"/>
      <c r="C689" s="18"/>
      <c r="D689" s="18"/>
    </row>
    <row r="690" ht="14.25" customHeight="1">
      <c r="A690" s="17"/>
      <c r="B690" s="17"/>
      <c r="C690" s="18"/>
      <c r="D690" s="18"/>
    </row>
    <row r="691" ht="14.25" customHeight="1">
      <c r="A691" s="17"/>
      <c r="B691" s="17"/>
      <c r="C691" s="18"/>
      <c r="D691" s="18"/>
    </row>
    <row r="692" ht="14.25" customHeight="1">
      <c r="A692" s="17"/>
      <c r="B692" s="17"/>
      <c r="C692" s="18"/>
      <c r="D692" s="18"/>
    </row>
    <row r="693" ht="14.25" customHeight="1">
      <c r="A693" s="17"/>
      <c r="B693" s="17"/>
      <c r="C693" s="18"/>
      <c r="D693" s="18"/>
    </row>
    <row r="694" ht="14.25" customHeight="1">
      <c r="A694" s="17"/>
      <c r="B694" s="17"/>
      <c r="C694" s="18"/>
      <c r="D694" s="18"/>
    </row>
    <row r="695" ht="14.25" customHeight="1">
      <c r="A695" s="17"/>
      <c r="B695" s="17"/>
      <c r="C695" s="18"/>
      <c r="D695" s="18"/>
    </row>
    <row r="696" ht="14.25" customHeight="1">
      <c r="A696" s="17"/>
      <c r="B696" s="17"/>
      <c r="C696" s="18"/>
      <c r="D696" s="18"/>
    </row>
    <row r="697" ht="14.25" customHeight="1">
      <c r="A697" s="17"/>
      <c r="B697" s="17"/>
      <c r="C697" s="18"/>
      <c r="D697" s="18"/>
    </row>
    <row r="698" ht="14.25" customHeight="1">
      <c r="A698" s="17"/>
      <c r="B698" s="17"/>
      <c r="C698" s="18"/>
      <c r="D698" s="18"/>
    </row>
    <row r="699" ht="14.25" customHeight="1">
      <c r="A699" s="17"/>
      <c r="B699" s="17"/>
      <c r="C699" s="18"/>
      <c r="D699" s="18"/>
    </row>
    <row r="700" ht="14.25" customHeight="1">
      <c r="A700" s="17"/>
      <c r="B700" s="17"/>
      <c r="C700" s="18"/>
      <c r="D700" s="18"/>
    </row>
    <row r="701" ht="14.25" customHeight="1">
      <c r="A701" s="17"/>
      <c r="B701" s="17"/>
      <c r="C701" s="18"/>
      <c r="D701" s="18"/>
    </row>
    <row r="702" ht="14.25" customHeight="1">
      <c r="A702" s="17"/>
      <c r="B702" s="17"/>
      <c r="C702" s="18"/>
      <c r="D702" s="18"/>
    </row>
    <row r="703" ht="14.25" customHeight="1">
      <c r="A703" s="17"/>
      <c r="B703" s="17"/>
      <c r="C703" s="18"/>
      <c r="D703" s="18"/>
    </row>
    <row r="704" ht="14.25" customHeight="1">
      <c r="A704" s="17"/>
      <c r="B704" s="17"/>
      <c r="C704" s="18"/>
      <c r="D704" s="18"/>
    </row>
    <row r="705" ht="14.25" customHeight="1">
      <c r="A705" s="17"/>
      <c r="B705" s="17"/>
      <c r="C705" s="18"/>
      <c r="D705" s="18"/>
    </row>
    <row r="706" ht="14.25" customHeight="1">
      <c r="A706" s="17"/>
      <c r="B706" s="17"/>
      <c r="C706" s="18"/>
      <c r="D706" s="18"/>
    </row>
    <row r="707" ht="14.25" customHeight="1">
      <c r="A707" s="17"/>
      <c r="B707" s="17"/>
      <c r="C707" s="18"/>
      <c r="D707" s="18"/>
    </row>
    <row r="708" ht="14.25" customHeight="1">
      <c r="A708" s="17"/>
      <c r="B708" s="17"/>
      <c r="C708" s="18"/>
      <c r="D708" s="18"/>
    </row>
    <row r="709" ht="14.25" customHeight="1">
      <c r="A709" s="17"/>
      <c r="B709" s="17"/>
      <c r="C709" s="18"/>
      <c r="D709" s="18"/>
    </row>
    <row r="710" ht="14.25" customHeight="1">
      <c r="A710" s="17"/>
      <c r="B710" s="17"/>
      <c r="C710" s="18"/>
      <c r="D710" s="18"/>
    </row>
    <row r="711" ht="14.25" customHeight="1">
      <c r="A711" s="17"/>
      <c r="B711" s="17"/>
      <c r="C711" s="18"/>
      <c r="D711" s="18"/>
    </row>
    <row r="712" ht="14.25" customHeight="1">
      <c r="A712" s="17"/>
      <c r="B712" s="17"/>
      <c r="C712" s="18"/>
      <c r="D712" s="18"/>
    </row>
    <row r="713" ht="14.25" customHeight="1">
      <c r="A713" s="17"/>
      <c r="B713" s="17"/>
      <c r="C713" s="18"/>
      <c r="D713" s="18"/>
    </row>
    <row r="714" ht="14.25" customHeight="1">
      <c r="A714" s="17"/>
      <c r="B714" s="17"/>
      <c r="C714" s="18"/>
      <c r="D714" s="18"/>
    </row>
    <row r="715" ht="14.25" customHeight="1">
      <c r="A715" s="17"/>
      <c r="B715" s="17"/>
      <c r="C715" s="18"/>
      <c r="D715" s="18"/>
    </row>
    <row r="716" ht="14.25" customHeight="1">
      <c r="A716" s="17"/>
      <c r="B716" s="17"/>
      <c r="C716" s="18"/>
      <c r="D716" s="18"/>
    </row>
    <row r="717" ht="14.25" customHeight="1">
      <c r="A717" s="17"/>
      <c r="B717" s="17"/>
      <c r="C717" s="18"/>
      <c r="D717" s="18"/>
    </row>
    <row r="718" ht="14.25" customHeight="1">
      <c r="A718" s="17"/>
      <c r="B718" s="17"/>
      <c r="C718" s="18"/>
      <c r="D718" s="18"/>
    </row>
    <row r="719" ht="14.25" customHeight="1">
      <c r="A719" s="17"/>
      <c r="B719" s="17"/>
      <c r="C719" s="18"/>
      <c r="D719" s="18"/>
    </row>
    <row r="720" ht="14.25" customHeight="1">
      <c r="A720" s="17"/>
      <c r="B720" s="17"/>
      <c r="C720" s="18"/>
      <c r="D720" s="18"/>
    </row>
    <row r="721" ht="14.25" customHeight="1">
      <c r="A721" s="17"/>
      <c r="B721" s="17"/>
      <c r="C721" s="18"/>
      <c r="D721" s="18"/>
    </row>
    <row r="722" ht="14.25" customHeight="1">
      <c r="A722" s="17"/>
      <c r="B722" s="17"/>
      <c r="C722" s="18"/>
      <c r="D722" s="18"/>
    </row>
    <row r="723" ht="14.25" customHeight="1">
      <c r="A723" s="17"/>
      <c r="B723" s="17"/>
      <c r="C723" s="18"/>
      <c r="D723" s="18"/>
    </row>
    <row r="724" ht="14.25" customHeight="1">
      <c r="A724" s="17"/>
      <c r="B724" s="17"/>
      <c r="C724" s="18"/>
      <c r="D724" s="18"/>
    </row>
    <row r="725" ht="14.25" customHeight="1">
      <c r="A725" s="17"/>
      <c r="B725" s="17"/>
      <c r="C725" s="18"/>
      <c r="D725" s="18"/>
    </row>
    <row r="726" ht="14.25" customHeight="1">
      <c r="A726" s="17"/>
      <c r="B726" s="17"/>
      <c r="C726" s="18"/>
      <c r="D726" s="18"/>
    </row>
    <row r="727" ht="14.25" customHeight="1">
      <c r="A727" s="17"/>
      <c r="B727" s="17"/>
      <c r="C727" s="18"/>
      <c r="D727" s="18"/>
    </row>
    <row r="728" ht="14.25" customHeight="1">
      <c r="A728" s="17"/>
      <c r="B728" s="17"/>
      <c r="C728" s="18"/>
      <c r="D728" s="18"/>
    </row>
    <row r="729" ht="14.25" customHeight="1">
      <c r="A729" s="17"/>
      <c r="B729" s="17"/>
      <c r="C729" s="18"/>
      <c r="D729" s="18"/>
    </row>
    <row r="730" ht="14.25" customHeight="1">
      <c r="A730" s="17"/>
      <c r="B730" s="17"/>
      <c r="C730" s="18"/>
      <c r="D730" s="18"/>
    </row>
    <row r="731" ht="14.25" customHeight="1">
      <c r="A731" s="17"/>
      <c r="B731" s="17"/>
      <c r="C731" s="18"/>
      <c r="D731" s="18"/>
    </row>
    <row r="732" ht="14.25" customHeight="1">
      <c r="A732" s="17"/>
      <c r="B732" s="17"/>
      <c r="C732" s="18"/>
      <c r="D732" s="18"/>
    </row>
    <row r="733" ht="14.25" customHeight="1">
      <c r="A733" s="17"/>
      <c r="B733" s="17"/>
      <c r="C733" s="18"/>
      <c r="D733" s="18"/>
    </row>
    <row r="734" ht="14.25" customHeight="1">
      <c r="A734" s="17"/>
      <c r="B734" s="17"/>
      <c r="C734" s="18"/>
      <c r="D734" s="18"/>
    </row>
    <row r="735" ht="14.25" customHeight="1">
      <c r="A735" s="17"/>
      <c r="B735" s="17"/>
      <c r="C735" s="18"/>
      <c r="D735" s="18"/>
    </row>
    <row r="736" ht="14.25" customHeight="1">
      <c r="A736" s="17"/>
      <c r="B736" s="17"/>
      <c r="C736" s="18"/>
      <c r="D736" s="18"/>
    </row>
    <row r="737" ht="14.25" customHeight="1">
      <c r="A737" s="17"/>
      <c r="B737" s="17"/>
      <c r="C737" s="18"/>
      <c r="D737" s="18"/>
    </row>
    <row r="738" ht="14.25" customHeight="1">
      <c r="A738" s="17"/>
      <c r="B738" s="17"/>
      <c r="C738" s="18"/>
      <c r="D738" s="18"/>
    </row>
    <row r="739" ht="14.25" customHeight="1">
      <c r="A739" s="17"/>
      <c r="B739" s="17"/>
      <c r="C739" s="18"/>
      <c r="D739" s="18"/>
    </row>
    <row r="740" ht="14.25" customHeight="1">
      <c r="A740" s="17"/>
      <c r="B740" s="17"/>
      <c r="C740" s="18"/>
      <c r="D740" s="18"/>
    </row>
    <row r="741" ht="14.25" customHeight="1">
      <c r="A741" s="17"/>
      <c r="B741" s="17"/>
      <c r="C741" s="18"/>
      <c r="D741" s="18"/>
    </row>
    <row r="742" ht="14.25" customHeight="1">
      <c r="A742" s="17"/>
      <c r="B742" s="17"/>
      <c r="C742" s="18"/>
      <c r="D742" s="18"/>
    </row>
    <row r="743" ht="14.25" customHeight="1">
      <c r="A743" s="17"/>
      <c r="B743" s="17"/>
      <c r="C743" s="18"/>
      <c r="D743" s="18"/>
    </row>
    <row r="744" ht="14.25" customHeight="1">
      <c r="A744" s="17"/>
      <c r="B744" s="17"/>
      <c r="C744" s="18"/>
      <c r="D744" s="18"/>
    </row>
    <row r="745" ht="14.25" customHeight="1">
      <c r="A745" s="17"/>
      <c r="B745" s="17"/>
      <c r="C745" s="18"/>
      <c r="D745" s="18"/>
    </row>
    <row r="746" ht="14.25" customHeight="1">
      <c r="A746" s="17"/>
      <c r="B746" s="17"/>
      <c r="C746" s="18"/>
      <c r="D746" s="18"/>
    </row>
    <row r="747" ht="14.25" customHeight="1">
      <c r="A747" s="17"/>
      <c r="B747" s="17"/>
      <c r="C747" s="18"/>
      <c r="D747" s="18"/>
    </row>
    <row r="748" ht="14.25" customHeight="1">
      <c r="A748" s="17"/>
      <c r="B748" s="17"/>
      <c r="C748" s="18"/>
      <c r="D748" s="18"/>
    </row>
    <row r="749" ht="14.25" customHeight="1">
      <c r="A749" s="17"/>
      <c r="B749" s="17"/>
      <c r="C749" s="18"/>
      <c r="D749" s="18"/>
    </row>
    <row r="750" ht="14.25" customHeight="1">
      <c r="A750" s="17"/>
      <c r="B750" s="17"/>
      <c r="C750" s="18"/>
      <c r="D750" s="18"/>
    </row>
    <row r="751" ht="14.25" customHeight="1">
      <c r="A751" s="17"/>
      <c r="B751" s="17"/>
      <c r="C751" s="18"/>
      <c r="D751" s="18"/>
    </row>
    <row r="752" ht="14.25" customHeight="1">
      <c r="A752" s="17"/>
      <c r="B752" s="17"/>
      <c r="C752" s="18"/>
      <c r="D752" s="18"/>
    </row>
    <row r="753" ht="14.25" customHeight="1">
      <c r="A753" s="17"/>
      <c r="B753" s="17"/>
      <c r="C753" s="18"/>
      <c r="D753" s="18"/>
    </row>
    <row r="754" ht="14.25" customHeight="1">
      <c r="A754" s="17"/>
      <c r="B754" s="17"/>
      <c r="C754" s="18"/>
      <c r="D754" s="18"/>
    </row>
    <row r="755" ht="14.25" customHeight="1">
      <c r="A755" s="17"/>
      <c r="B755" s="17"/>
      <c r="C755" s="18"/>
      <c r="D755" s="18"/>
    </row>
    <row r="756" ht="14.25" customHeight="1">
      <c r="A756" s="17"/>
      <c r="B756" s="17"/>
      <c r="C756" s="18"/>
      <c r="D756" s="18"/>
    </row>
    <row r="757" ht="14.25" customHeight="1">
      <c r="A757" s="17"/>
      <c r="B757" s="17"/>
      <c r="C757" s="18"/>
      <c r="D757" s="18"/>
    </row>
    <row r="758" ht="14.25" customHeight="1">
      <c r="A758" s="17"/>
      <c r="B758" s="17"/>
      <c r="C758" s="18"/>
      <c r="D758" s="18"/>
    </row>
    <row r="759" ht="14.25" customHeight="1">
      <c r="A759" s="17"/>
      <c r="B759" s="17"/>
      <c r="C759" s="18"/>
      <c r="D759" s="18"/>
    </row>
    <row r="760" ht="14.25" customHeight="1">
      <c r="A760" s="17"/>
      <c r="B760" s="17"/>
      <c r="C760" s="18"/>
      <c r="D760" s="18"/>
    </row>
    <row r="761" ht="14.25" customHeight="1">
      <c r="A761" s="17"/>
      <c r="B761" s="17"/>
      <c r="C761" s="18"/>
      <c r="D761" s="18"/>
    </row>
    <row r="762" ht="14.25" customHeight="1">
      <c r="A762" s="17"/>
      <c r="B762" s="17"/>
      <c r="C762" s="18"/>
      <c r="D762" s="18"/>
    </row>
    <row r="763" ht="14.25" customHeight="1">
      <c r="A763" s="17"/>
      <c r="B763" s="17"/>
      <c r="C763" s="18"/>
      <c r="D763" s="18"/>
    </row>
    <row r="764" ht="14.25" customHeight="1">
      <c r="A764" s="17"/>
      <c r="B764" s="17"/>
      <c r="C764" s="18"/>
      <c r="D764" s="18"/>
    </row>
    <row r="765" ht="14.25" customHeight="1">
      <c r="A765" s="17"/>
      <c r="B765" s="17"/>
      <c r="C765" s="18"/>
      <c r="D765" s="18"/>
    </row>
    <row r="766" ht="14.25" customHeight="1">
      <c r="A766" s="17"/>
      <c r="B766" s="17"/>
      <c r="C766" s="18"/>
      <c r="D766" s="18"/>
    </row>
    <row r="767" ht="14.25" customHeight="1">
      <c r="A767" s="17"/>
      <c r="B767" s="17"/>
      <c r="C767" s="18"/>
      <c r="D767" s="18"/>
    </row>
    <row r="768" ht="14.25" customHeight="1">
      <c r="A768" s="17"/>
      <c r="B768" s="17"/>
      <c r="C768" s="18"/>
      <c r="D768" s="18"/>
    </row>
    <row r="769" ht="14.25" customHeight="1">
      <c r="A769" s="17"/>
      <c r="B769" s="17"/>
      <c r="C769" s="18"/>
      <c r="D769" s="18"/>
    </row>
    <row r="770" ht="14.25" customHeight="1">
      <c r="A770" s="17"/>
      <c r="B770" s="17"/>
      <c r="C770" s="18"/>
      <c r="D770" s="18"/>
    </row>
    <row r="771" ht="14.25" customHeight="1">
      <c r="A771" s="17"/>
      <c r="B771" s="17"/>
      <c r="C771" s="18"/>
      <c r="D771" s="18"/>
    </row>
    <row r="772" ht="14.25" customHeight="1">
      <c r="A772" s="17"/>
      <c r="B772" s="17"/>
      <c r="C772" s="18"/>
      <c r="D772" s="18"/>
    </row>
    <row r="773" ht="14.25" customHeight="1">
      <c r="A773" s="17"/>
      <c r="B773" s="17"/>
      <c r="C773" s="18"/>
      <c r="D773" s="18"/>
    </row>
    <row r="774" ht="14.25" customHeight="1">
      <c r="A774" s="17"/>
      <c r="B774" s="17"/>
      <c r="C774" s="18"/>
      <c r="D774" s="18"/>
    </row>
    <row r="775" ht="14.25" customHeight="1">
      <c r="A775" s="17"/>
      <c r="B775" s="17"/>
      <c r="C775" s="18"/>
      <c r="D775" s="18"/>
    </row>
    <row r="776" ht="14.25" customHeight="1">
      <c r="A776" s="17"/>
      <c r="B776" s="17"/>
      <c r="C776" s="18"/>
      <c r="D776" s="18"/>
    </row>
    <row r="777" ht="14.25" customHeight="1">
      <c r="A777" s="17"/>
      <c r="B777" s="17"/>
      <c r="C777" s="18"/>
      <c r="D777" s="18"/>
    </row>
    <row r="778" ht="14.25" customHeight="1">
      <c r="A778" s="17"/>
      <c r="B778" s="17"/>
      <c r="C778" s="18"/>
      <c r="D778" s="18"/>
    </row>
    <row r="779" ht="14.25" customHeight="1">
      <c r="A779" s="17"/>
      <c r="B779" s="17"/>
      <c r="C779" s="18"/>
      <c r="D779" s="18"/>
    </row>
    <row r="780" ht="14.25" customHeight="1">
      <c r="A780" s="17"/>
      <c r="B780" s="17"/>
      <c r="C780" s="18"/>
      <c r="D780" s="18"/>
    </row>
    <row r="781" ht="14.25" customHeight="1">
      <c r="A781" s="17"/>
      <c r="B781" s="17"/>
      <c r="C781" s="18"/>
      <c r="D781" s="18"/>
    </row>
    <row r="782" ht="14.25" customHeight="1">
      <c r="A782" s="17"/>
      <c r="B782" s="17"/>
      <c r="C782" s="18"/>
      <c r="D782" s="18"/>
    </row>
    <row r="783" ht="14.25" customHeight="1">
      <c r="A783" s="17"/>
      <c r="B783" s="17"/>
      <c r="C783" s="18"/>
      <c r="D783" s="18"/>
    </row>
    <row r="784" ht="14.25" customHeight="1">
      <c r="A784" s="17"/>
      <c r="B784" s="17"/>
      <c r="C784" s="18"/>
      <c r="D784" s="18"/>
    </row>
    <row r="785" ht="14.25" customHeight="1">
      <c r="A785" s="17"/>
      <c r="B785" s="17"/>
      <c r="C785" s="18"/>
      <c r="D785" s="18"/>
    </row>
    <row r="786" ht="14.25" customHeight="1">
      <c r="A786" s="17"/>
      <c r="B786" s="17"/>
      <c r="C786" s="18"/>
      <c r="D786" s="18"/>
    </row>
    <row r="787" ht="14.25" customHeight="1">
      <c r="A787" s="17"/>
      <c r="B787" s="17"/>
      <c r="C787" s="18"/>
      <c r="D787" s="18"/>
    </row>
    <row r="788" ht="14.25" customHeight="1">
      <c r="A788" s="17"/>
      <c r="B788" s="17"/>
      <c r="C788" s="18"/>
      <c r="D788" s="18"/>
    </row>
    <row r="789" ht="14.25" customHeight="1">
      <c r="A789" s="17"/>
      <c r="B789" s="17"/>
      <c r="C789" s="18"/>
      <c r="D789" s="18"/>
    </row>
    <row r="790" ht="14.25" customHeight="1">
      <c r="A790" s="17"/>
      <c r="B790" s="17"/>
      <c r="C790" s="18"/>
      <c r="D790" s="18"/>
    </row>
    <row r="791" ht="14.25" customHeight="1">
      <c r="A791" s="17"/>
      <c r="B791" s="17"/>
      <c r="C791" s="18"/>
      <c r="D791" s="18"/>
    </row>
    <row r="792" ht="14.25" customHeight="1">
      <c r="A792" s="17"/>
      <c r="B792" s="17"/>
      <c r="C792" s="18"/>
      <c r="D792" s="18"/>
    </row>
    <row r="793" ht="14.25" customHeight="1">
      <c r="A793" s="17"/>
      <c r="B793" s="17"/>
      <c r="C793" s="18"/>
      <c r="D793" s="18"/>
    </row>
    <row r="794" ht="14.25" customHeight="1">
      <c r="A794" s="17"/>
      <c r="B794" s="17"/>
      <c r="C794" s="18"/>
      <c r="D794" s="18"/>
    </row>
    <row r="795" ht="14.25" customHeight="1">
      <c r="A795" s="17"/>
      <c r="B795" s="17"/>
      <c r="C795" s="18"/>
      <c r="D795" s="18"/>
    </row>
    <row r="796" ht="14.25" customHeight="1">
      <c r="A796" s="17"/>
      <c r="B796" s="17"/>
      <c r="C796" s="18"/>
      <c r="D796" s="18"/>
    </row>
    <row r="797" ht="14.25" customHeight="1">
      <c r="A797" s="17"/>
      <c r="B797" s="17"/>
      <c r="C797" s="18"/>
      <c r="D797" s="18"/>
    </row>
    <row r="798" ht="14.25" customHeight="1">
      <c r="A798" s="17"/>
      <c r="B798" s="17"/>
      <c r="C798" s="18"/>
      <c r="D798" s="18"/>
    </row>
    <row r="799" ht="14.25" customHeight="1">
      <c r="A799" s="17"/>
      <c r="B799" s="17"/>
      <c r="C799" s="18"/>
      <c r="D799" s="18"/>
    </row>
    <row r="800" ht="14.25" customHeight="1">
      <c r="A800" s="17"/>
      <c r="B800" s="17"/>
      <c r="C800" s="18"/>
      <c r="D800" s="18"/>
    </row>
    <row r="801" ht="14.25" customHeight="1">
      <c r="A801" s="17"/>
      <c r="B801" s="17"/>
      <c r="C801" s="18"/>
      <c r="D801" s="18"/>
    </row>
    <row r="802" ht="14.25" customHeight="1">
      <c r="A802" s="17"/>
      <c r="B802" s="17"/>
      <c r="C802" s="18"/>
      <c r="D802" s="18"/>
    </row>
    <row r="803" ht="14.25" customHeight="1">
      <c r="A803" s="17"/>
      <c r="B803" s="17"/>
      <c r="C803" s="18"/>
      <c r="D803" s="18"/>
    </row>
    <row r="804" ht="14.25" customHeight="1">
      <c r="A804" s="17"/>
      <c r="B804" s="17"/>
      <c r="C804" s="18"/>
      <c r="D804" s="18"/>
    </row>
    <row r="805" ht="14.25" customHeight="1">
      <c r="A805" s="17"/>
      <c r="B805" s="17"/>
      <c r="C805" s="18"/>
      <c r="D805" s="18"/>
    </row>
    <row r="806" ht="14.25" customHeight="1">
      <c r="A806" s="17"/>
      <c r="B806" s="17"/>
      <c r="C806" s="18"/>
      <c r="D806" s="18"/>
    </row>
    <row r="807" ht="14.25" customHeight="1">
      <c r="A807" s="17"/>
      <c r="B807" s="17"/>
      <c r="C807" s="18"/>
      <c r="D807" s="18"/>
    </row>
    <row r="808" ht="14.25" customHeight="1">
      <c r="A808" s="17"/>
      <c r="B808" s="17"/>
      <c r="C808" s="18"/>
      <c r="D808" s="18"/>
    </row>
    <row r="809" ht="14.25" customHeight="1">
      <c r="A809" s="17"/>
      <c r="B809" s="17"/>
      <c r="C809" s="18"/>
      <c r="D809" s="18"/>
    </row>
    <row r="810" ht="14.25" customHeight="1">
      <c r="A810" s="17"/>
      <c r="B810" s="17"/>
      <c r="C810" s="18"/>
      <c r="D810" s="18"/>
    </row>
    <row r="811" ht="14.25" customHeight="1">
      <c r="A811" s="17"/>
      <c r="B811" s="17"/>
      <c r="C811" s="18"/>
      <c r="D811" s="18"/>
    </row>
    <row r="812" ht="14.25" customHeight="1">
      <c r="A812" s="17"/>
      <c r="B812" s="17"/>
      <c r="C812" s="18"/>
      <c r="D812" s="18"/>
    </row>
    <row r="813" ht="14.25" customHeight="1">
      <c r="A813" s="17"/>
      <c r="B813" s="17"/>
      <c r="C813" s="18"/>
      <c r="D813" s="18"/>
    </row>
    <row r="814" ht="14.25" customHeight="1">
      <c r="A814" s="17"/>
      <c r="B814" s="17"/>
      <c r="C814" s="18"/>
      <c r="D814" s="18"/>
    </row>
    <row r="815" ht="14.25" customHeight="1">
      <c r="A815" s="17"/>
      <c r="B815" s="17"/>
      <c r="C815" s="18"/>
      <c r="D815" s="18"/>
    </row>
    <row r="816" ht="14.25" customHeight="1">
      <c r="A816" s="17"/>
      <c r="B816" s="17"/>
      <c r="C816" s="18"/>
      <c r="D816" s="18"/>
    </row>
    <row r="817" ht="14.25" customHeight="1">
      <c r="A817" s="17"/>
      <c r="B817" s="17"/>
      <c r="C817" s="18"/>
      <c r="D817" s="18"/>
    </row>
    <row r="818" ht="14.25" customHeight="1">
      <c r="A818" s="17"/>
      <c r="B818" s="17"/>
      <c r="C818" s="18"/>
      <c r="D818" s="18"/>
    </row>
    <row r="819" ht="14.25" customHeight="1">
      <c r="A819" s="17"/>
      <c r="B819" s="17"/>
      <c r="C819" s="18"/>
      <c r="D819" s="18"/>
    </row>
    <row r="820" ht="14.25" customHeight="1">
      <c r="A820" s="17"/>
      <c r="B820" s="17"/>
      <c r="C820" s="18"/>
      <c r="D820" s="18"/>
    </row>
    <row r="821" ht="14.25" customHeight="1">
      <c r="A821" s="17"/>
      <c r="B821" s="17"/>
      <c r="C821" s="18"/>
      <c r="D821" s="18"/>
    </row>
    <row r="822" ht="14.25" customHeight="1">
      <c r="A822" s="17"/>
      <c r="B822" s="17"/>
      <c r="C822" s="18"/>
      <c r="D822" s="18"/>
    </row>
    <row r="823" ht="14.25" customHeight="1">
      <c r="A823" s="17"/>
      <c r="B823" s="17"/>
      <c r="C823" s="18"/>
      <c r="D823" s="18"/>
    </row>
    <row r="824" ht="14.25" customHeight="1">
      <c r="A824" s="17"/>
      <c r="B824" s="17"/>
      <c r="C824" s="18"/>
      <c r="D824" s="18"/>
    </row>
    <row r="825" ht="14.25" customHeight="1">
      <c r="A825" s="17"/>
      <c r="B825" s="17"/>
      <c r="C825" s="18"/>
      <c r="D825" s="18"/>
    </row>
    <row r="826" ht="14.25" customHeight="1">
      <c r="A826" s="17"/>
      <c r="B826" s="17"/>
      <c r="C826" s="18"/>
      <c r="D826" s="18"/>
    </row>
    <row r="827" ht="14.25" customHeight="1">
      <c r="A827" s="17"/>
      <c r="B827" s="17"/>
      <c r="C827" s="18"/>
      <c r="D827" s="18"/>
    </row>
    <row r="828" ht="14.25" customHeight="1">
      <c r="A828" s="17"/>
      <c r="B828" s="17"/>
      <c r="C828" s="18"/>
      <c r="D828" s="18"/>
    </row>
    <row r="829" ht="14.25" customHeight="1">
      <c r="A829" s="17"/>
      <c r="B829" s="17"/>
      <c r="C829" s="18"/>
      <c r="D829" s="18"/>
    </row>
    <row r="830" ht="14.25" customHeight="1">
      <c r="A830" s="17"/>
      <c r="B830" s="17"/>
      <c r="C830" s="18"/>
      <c r="D830" s="18"/>
    </row>
    <row r="831" ht="14.25" customHeight="1">
      <c r="A831" s="17"/>
      <c r="B831" s="17"/>
      <c r="C831" s="18"/>
      <c r="D831" s="18"/>
    </row>
    <row r="832" ht="14.25" customHeight="1">
      <c r="A832" s="17"/>
      <c r="B832" s="17"/>
      <c r="C832" s="18"/>
      <c r="D832" s="18"/>
    </row>
    <row r="833" ht="14.25" customHeight="1">
      <c r="A833" s="17"/>
      <c r="B833" s="17"/>
      <c r="C833" s="18"/>
      <c r="D833" s="18"/>
    </row>
    <row r="834" ht="14.25" customHeight="1">
      <c r="A834" s="17"/>
      <c r="B834" s="17"/>
      <c r="C834" s="18"/>
      <c r="D834" s="18"/>
    </row>
    <row r="835" ht="14.25" customHeight="1">
      <c r="A835" s="17"/>
      <c r="B835" s="17"/>
      <c r="C835" s="18"/>
      <c r="D835" s="18"/>
    </row>
    <row r="836" ht="14.25" customHeight="1">
      <c r="A836" s="17"/>
      <c r="B836" s="17"/>
      <c r="C836" s="18"/>
      <c r="D836" s="18"/>
    </row>
    <row r="837" ht="14.25" customHeight="1">
      <c r="A837" s="17"/>
      <c r="B837" s="17"/>
      <c r="C837" s="18"/>
      <c r="D837" s="18"/>
    </row>
    <row r="838" ht="14.25" customHeight="1">
      <c r="A838" s="17"/>
      <c r="B838" s="17"/>
      <c r="C838" s="18"/>
      <c r="D838" s="18"/>
    </row>
    <row r="839" ht="14.25" customHeight="1">
      <c r="A839" s="17"/>
      <c r="B839" s="17"/>
      <c r="C839" s="18"/>
      <c r="D839" s="18"/>
    </row>
    <row r="840" ht="14.25" customHeight="1">
      <c r="A840" s="17"/>
      <c r="B840" s="17"/>
      <c r="C840" s="18"/>
      <c r="D840" s="18"/>
    </row>
    <row r="841" ht="14.25" customHeight="1">
      <c r="A841" s="17"/>
      <c r="B841" s="17"/>
      <c r="C841" s="18"/>
      <c r="D841" s="18"/>
    </row>
    <row r="842" ht="14.25" customHeight="1">
      <c r="A842" s="17"/>
      <c r="B842" s="17"/>
      <c r="C842" s="18"/>
      <c r="D842" s="18"/>
    </row>
    <row r="843" ht="14.25" customHeight="1">
      <c r="A843" s="17"/>
      <c r="B843" s="17"/>
      <c r="C843" s="18"/>
      <c r="D843" s="18"/>
    </row>
    <row r="844" ht="14.25" customHeight="1">
      <c r="A844" s="17"/>
      <c r="B844" s="17"/>
      <c r="C844" s="18"/>
      <c r="D844" s="18"/>
    </row>
    <row r="845" ht="14.25" customHeight="1">
      <c r="A845" s="17"/>
      <c r="B845" s="17"/>
      <c r="C845" s="18"/>
      <c r="D845" s="18"/>
    </row>
    <row r="846" ht="14.25" customHeight="1">
      <c r="A846" s="17"/>
      <c r="B846" s="17"/>
      <c r="C846" s="18"/>
      <c r="D846" s="18"/>
    </row>
    <row r="847" ht="14.25" customHeight="1">
      <c r="A847" s="17"/>
      <c r="B847" s="17"/>
      <c r="C847" s="18"/>
      <c r="D847" s="18"/>
    </row>
    <row r="848" ht="14.25" customHeight="1">
      <c r="A848" s="17"/>
      <c r="B848" s="17"/>
      <c r="C848" s="18"/>
      <c r="D848" s="18"/>
    </row>
    <row r="849" ht="14.25" customHeight="1">
      <c r="A849" s="17"/>
      <c r="B849" s="17"/>
      <c r="C849" s="18"/>
      <c r="D849" s="18"/>
    </row>
    <row r="850" ht="14.25" customHeight="1">
      <c r="A850" s="17"/>
      <c r="B850" s="17"/>
      <c r="C850" s="18"/>
      <c r="D850" s="18"/>
    </row>
    <row r="851" ht="14.25" customHeight="1">
      <c r="A851" s="17"/>
      <c r="B851" s="17"/>
      <c r="C851" s="18"/>
      <c r="D851" s="18"/>
    </row>
    <row r="852" ht="14.25" customHeight="1">
      <c r="A852" s="17"/>
      <c r="B852" s="17"/>
      <c r="C852" s="18"/>
      <c r="D852" s="18"/>
    </row>
    <row r="853" ht="14.25" customHeight="1">
      <c r="A853" s="17"/>
      <c r="B853" s="17"/>
      <c r="C853" s="18"/>
      <c r="D853" s="18"/>
    </row>
    <row r="854" ht="14.25" customHeight="1">
      <c r="A854" s="17"/>
      <c r="B854" s="17"/>
      <c r="C854" s="18"/>
      <c r="D854" s="18"/>
    </row>
    <row r="855" ht="14.25" customHeight="1">
      <c r="A855" s="17"/>
      <c r="B855" s="17"/>
      <c r="C855" s="18"/>
      <c r="D855" s="18"/>
    </row>
    <row r="856" ht="14.25" customHeight="1">
      <c r="A856" s="17"/>
      <c r="B856" s="17"/>
      <c r="C856" s="18"/>
      <c r="D856" s="18"/>
    </row>
    <row r="857" ht="14.25" customHeight="1">
      <c r="A857" s="17"/>
      <c r="B857" s="17"/>
      <c r="C857" s="18"/>
      <c r="D857" s="18"/>
    </row>
    <row r="858" ht="14.25" customHeight="1">
      <c r="A858" s="17"/>
      <c r="B858" s="17"/>
      <c r="C858" s="18"/>
      <c r="D858" s="18"/>
    </row>
    <row r="859" ht="14.25" customHeight="1">
      <c r="A859" s="17"/>
      <c r="B859" s="17"/>
      <c r="C859" s="18"/>
      <c r="D859" s="18"/>
    </row>
    <row r="860" ht="14.25" customHeight="1">
      <c r="A860" s="17"/>
      <c r="B860" s="17"/>
      <c r="C860" s="18"/>
      <c r="D860" s="18"/>
    </row>
    <row r="861" ht="14.25" customHeight="1">
      <c r="A861" s="17"/>
      <c r="B861" s="17"/>
      <c r="C861" s="18"/>
      <c r="D861" s="18"/>
    </row>
    <row r="862" ht="14.25" customHeight="1">
      <c r="A862" s="17"/>
      <c r="B862" s="17"/>
      <c r="C862" s="18"/>
      <c r="D862" s="18"/>
    </row>
    <row r="863" ht="14.25" customHeight="1">
      <c r="A863" s="17"/>
      <c r="B863" s="17"/>
      <c r="C863" s="18"/>
      <c r="D863" s="18"/>
    </row>
    <row r="864" ht="14.25" customHeight="1">
      <c r="A864" s="17"/>
      <c r="B864" s="17"/>
      <c r="C864" s="18"/>
      <c r="D864" s="18"/>
    </row>
    <row r="865" ht="14.25" customHeight="1">
      <c r="A865" s="17"/>
      <c r="B865" s="17"/>
      <c r="C865" s="18"/>
      <c r="D865" s="18"/>
    </row>
    <row r="866" ht="14.25" customHeight="1">
      <c r="A866" s="17"/>
      <c r="B866" s="17"/>
      <c r="C866" s="18"/>
      <c r="D866" s="18"/>
    </row>
    <row r="867" ht="14.25" customHeight="1">
      <c r="A867" s="17"/>
      <c r="B867" s="17"/>
      <c r="C867" s="18"/>
      <c r="D867" s="18"/>
    </row>
    <row r="868" ht="14.25" customHeight="1">
      <c r="A868" s="17"/>
      <c r="B868" s="17"/>
      <c r="C868" s="18"/>
      <c r="D868" s="18"/>
    </row>
    <row r="869" ht="14.25" customHeight="1">
      <c r="A869" s="17"/>
      <c r="B869" s="17"/>
      <c r="C869" s="18"/>
      <c r="D869" s="18"/>
    </row>
    <row r="870" ht="14.25" customHeight="1">
      <c r="A870" s="17"/>
      <c r="B870" s="17"/>
      <c r="C870" s="18"/>
      <c r="D870" s="18"/>
    </row>
    <row r="871" ht="14.25" customHeight="1">
      <c r="A871" s="17"/>
      <c r="B871" s="17"/>
      <c r="C871" s="18"/>
      <c r="D871" s="18"/>
    </row>
    <row r="872" ht="14.25" customHeight="1">
      <c r="A872" s="17"/>
      <c r="B872" s="17"/>
      <c r="C872" s="18"/>
      <c r="D872" s="18"/>
    </row>
    <row r="873" ht="14.25" customHeight="1">
      <c r="A873" s="17"/>
      <c r="B873" s="17"/>
      <c r="C873" s="18"/>
      <c r="D873" s="18"/>
    </row>
    <row r="874" ht="14.25" customHeight="1">
      <c r="A874" s="17"/>
      <c r="B874" s="17"/>
      <c r="C874" s="18"/>
      <c r="D874" s="18"/>
    </row>
    <row r="875" ht="14.25" customHeight="1">
      <c r="A875" s="17"/>
      <c r="B875" s="17"/>
      <c r="C875" s="18"/>
      <c r="D875" s="18"/>
    </row>
    <row r="876" ht="14.25" customHeight="1">
      <c r="A876" s="17"/>
      <c r="B876" s="17"/>
      <c r="C876" s="18"/>
      <c r="D876" s="18"/>
    </row>
    <row r="877" ht="14.25" customHeight="1">
      <c r="A877" s="17"/>
      <c r="B877" s="17"/>
      <c r="C877" s="18"/>
      <c r="D877" s="18"/>
    </row>
    <row r="878" ht="14.25" customHeight="1">
      <c r="A878" s="17"/>
      <c r="B878" s="17"/>
      <c r="C878" s="18"/>
      <c r="D878" s="18"/>
    </row>
    <row r="879" ht="14.25" customHeight="1">
      <c r="A879" s="17"/>
      <c r="B879" s="17"/>
      <c r="C879" s="18"/>
      <c r="D879" s="18"/>
    </row>
    <row r="880" ht="14.25" customHeight="1">
      <c r="A880" s="17"/>
      <c r="B880" s="17"/>
      <c r="C880" s="18"/>
      <c r="D880" s="18"/>
    </row>
    <row r="881" ht="14.25" customHeight="1">
      <c r="A881" s="17"/>
      <c r="B881" s="17"/>
      <c r="C881" s="18"/>
      <c r="D881" s="18"/>
    </row>
    <row r="882" ht="14.25" customHeight="1">
      <c r="A882" s="17"/>
      <c r="B882" s="17"/>
      <c r="C882" s="18"/>
      <c r="D882" s="18"/>
    </row>
    <row r="883" ht="14.25" customHeight="1">
      <c r="A883" s="17"/>
      <c r="B883" s="17"/>
      <c r="C883" s="18"/>
      <c r="D883" s="18"/>
    </row>
    <row r="884" ht="14.25" customHeight="1">
      <c r="A884" s="17"/>
      <c r="B884" s="17"/>
      <c r="C884" s="18"/>
      <c r="D884" s="18"/>
    </row>
    <row r="885" ht="14.25" customHeight="1">
      <c r="A885" s="17"/>
      <c r="B885" s="17"/>
      <c r="C885" s="18"/>
      <c r="D885" s="18"/>
    </row>
    <row r="886" ht="14.25" customHeight="1">
      <c r="A886" s="17"/>
      <c r="B886" s="17"/>
      <c r="C886" s="18"/>
      <c r="D886" s="18"/>
    </row>
    <row r="887" ht="14.25" customHeight="1">
      <c r="A887" s="17"/>
      <c r="B887" s="17"/>
      <c r="C887" s="18"/>
      <c r="D887" s="18"/>
    </row>
    <row r="888" ht="14.25" customHeight="1">
      <c r="A888" s="17"/>
      <c r="B888" s="17"/>
      <c r="C888" s="18"/>
      <c r="D888" s="18"/>
    </row>
    <row r="889" ht="14.25" customHeight="1">
      <c r="A889" s="17"/>
      <c r="B889" s="17"/>
      <c r="C889" s="18"/>
      <c r="D889" s="18"/>
    </row>
    <row r="890" ht="14.25" customHeight="1">
      <c r="A890" s="17"/>
      <c r="B890" s="17"/>
      <c r="C890" s="18"/>
      <c r="D890" s="18"/>
    </row>
    <row r="891" ht="14.25" customHeight="1">
      <c r="A891" s="17"/>
      <c r="B891" s="17"/>
      <c r="C891" s="18"/>
      <c r="D891" s="18"/>
    </row>
    <row r="892" ht="14.25" customHeight="1">
      <c r="A892" s="17"/>
      <c r="B892" s="17"/>
      <c r="C892" s="18"/>
      <c r="D892" s="18"/>
    </row>
    <row r="893" ht="14.25" customHeight="1">
      <c r="A893" s="17"/>
      <c r="B893" s="17"/>
      <c r="C893" s="18"/>
      <c r="D893" s="18"/>
    </row>
    <row r="894" ht="14.25" customHeight="1">
      <c r="A894" s="17"/>
      <c r="B894" s="17"/>
      <c r="C894" s="18"/>
      <c r="D894" s="18"/>
    </row>
    <row r="895" ht="14.25" customHeight="1">
      <c r="A895" s="17"/>
      <c r="B895" s="17"/>
      <c r="C895" s="18"/>
      <c r="D895" s="18"/>
    </row>
    <row r="896" ht="14.25" customHeight="1">
      <c r="A896" s="17"/>
      <c r="B896" s="17"/>
      <c r="C896" s="18"/>
      <c r="D896" s="18"/>
    </row>
    <row r="897" ht="14.25" customHeight="1">
      <c r="A897" s="17"/>
      <c r="B897" s="17"/>
      <c r="C897" s="18"/>
      <c r="D897" s="18"/>
    </row>
    <row r="898" ht="14.25" customHeight="1">
      <c r="A898" s="17"/>
      <c r="B898" s="17"/>
      <c r="C898" s="18"/>
      <c r="D898" s="18"/>
    </row>
    <row r="899" ht="14.25" customHeight="1">
      <c r="A899" s="17"/>
      <c r="B899" s="17"/>
      <c r="C899" s="18"/>
      <c r="D899" s="18"/>
    </row>
    <row r="900" ht="14.25" customHeight="1">
      <c r="A900" s="17"/>
      <c r="B900" s="17"/>
      <c r="C900" s="18"/>
      <c r="D900" s="18"/>
    </row>
    <row r="901" ht="14.25" customHeight="1">
      <c r="A901" s="17"/>
      <c r="B901" s="17"/>
      <c r="C901" s="18"/>
      <c r="D901" s="18"/>
    </row>
    <row r="902" ht="14.25" customHeight="1">
      <c r="A902" s="17"/>
      <c r="B902" s="17"/>
      <c r="C902" s="18"/>
      <c r="D902" s="18"/>
    </row>
    <row r="903" ht="14.25" customHeight="1">
      <c r="A903" s="17"/>
      <c r="B903" s="17"/>
      <c r="C903" s="18"/>
      <c r="D903" s="18"/>
    </row>
    <row r="904" ht="14.25" customHeight="1">
      <c r="A904" s="17"/>
      <c r="B904" s="17"/>
      <c r="C904" s="18"/>
      <c r="D904" s="18"/>
    </row>
    <row r="905" ht="14.25" customHeight="1">
      <c r="A905" s="17"/>
      <c r="B905" s="17"/>
      <c r="C905" s="18"/>
      <c r="D905" s="18"/>
    </row>
    <row r="906" ht="14.25" customHeight="1">
      <c r="A906" s="17"/>
      <c r="B906" s="17"/>
      <c r="C906" s="18"/>
      <c r="D906" s="18"/>
    </row>
    <row r="907" ht="14.25" customHeight="1">
      <c r="A907" s="17"/>
      <c r="B907" s="17"/>
      <c r="C907" s="18"/>
      <c r="D907" s="18"/>
    </row>
    <row r="908" ht="14.25" customHeight="1">
      <c r="A908" s="17"/>
      <c r="B908" s="17"/>
      <c r="C908" s="18"/>
      <c r="D908" s="18"/>
    </row>
    <row r="909" ht="14.25" customHeight="1">
      <c r="A909" s="17"/>
      <c r="B909" s="17"/>
      <c r="C909" s="18"/>
      <c r="D909" s="18"/>
    </row>
    <row r="910" ht="14.25" customHeight="1">
      <c r="A910" s="17"/>
      <c r="B910" s="17"/>
      <c r="C910" s="18"/>
      <c r="D910" s="18"/>
    </row>
    <row r="911" ht="14.25" customHeight="1">
      <c r="A911" s="17"/>
      <c r="B911" s="17"/>
      <c r="C911" s="18"/>
      <c r="D911" s="18"/>
    </row>
    <row r="912" ht="14.25" customHeight="1">
      <c r="A912" s="17"/>
      <c r="B912" s="17"/>
      <c r="C912" s="18"/>
      <c r="D912" s="18"/>
    </row>
    <row r="913" ht="14.25" customHeight="1">
      <c r="A913" s="17"/>
      <c r="B913" s="17"/>
      <c r="C913" s="18"/>
      <c r="D913" s="18"/>
    </row>
    <row r="914" ht="14.25" customHeight="1">
      <c r="A914" s="17"/>
      <c r="B914" s="17"/>
      <c r="C914" s="18"/>
      <c r="D914" s="18"/>
    </row>
    <row r="915" ht="14.25" customHeight="1">
      <c r="A915" s="17"/>
      <c r="B915" s="17"/>
      <c r="C915" s="18"/>
      <c r="D915" s="18"/>
    </row>
    <row r="916" ht="14.25" customHeight="1">
      <c r="A916" s="17"/>
      <c r="B916" s="17"/>
      <c r="C916" s="18"/>
      <c r="D916" s="18"/>
    </row>
    <row r="917" ht="14.25" customHeight="1">
      <c r="A917" s="17"/>
      <c r="B917" s="17"/>
      <c r="C917" s="18"/>
      <c r="D917" s="18"/>
    </row>
    <row r="918" ht="14.25" customHeight="1">
      <c r="A918" s="17"/>
      <c r="B918" s="17"/>
      <c r="C918" s="18"/>
      <c r="D918" s="18"/>
    </row>
    <row r="919" ht="14.25" customHeight="1">
      <c r="A919" s="17"/>
      <c r="B919" s="17"/>
      <c r="C919" s="18"/>
      <c r="D919" s="18"/>
    </row>
    <row r="920" ht="14.25" customHeight="1">
      <c r="A920" s="17"/>
      <c r="B920" s="17"/>
      <c r="C920" s="18"/>
      <c r="D920" s="18"/>
    </row>
    <row r="921" ht="14.25" customHeight="1">
      <c r="A921" s="17"/>
      <c r="B921" s="17"/>
      <c r="C921" s="18"/>
      <c r="D921" s="18"/>
    </row>
    <row r="922" ht="14.25" customHeight="1">
      <c r="A922" s="17"/>
      <c r="B922" s="17"/>
      <c r="C922" s="18"/>
      <c r="D922" s="18"/>
    </row>
    <row r="923" ht="14.25" customHeight="1">
      <c r="A923" s="17"/>
      <c r="B923" s="17"/>
      <c r="C923" s="18"/>
      <c r="D923" s="18"/>
    </row>
    <row r="924" ht="14.25" customHeight="1">
      <c r="A924" s="17"/>
      <c r="B924" s="17"/>
      <c r="C924" s="18"/>
      <c r="D924" s="18"/>
    </row>
    <row r="925" ht="14.25" customHeight="1">
      <c r="A925" s="17"/>
      <c r="B925" s="17"/>
      <c r="C925" s="18"/>
      <c r="D925" s="18"/>
    </row>
    <row r="926" ht="14.25" customHeight="1">
      <c r="A926" s="17"/>
      <c r="B926" s="17"/>
      <c r="C926" s="18"/>
      <c r="D926" s="18"/>
    </row>
    <row r="927" ht="14.25" customHeight="1">
      <c r="A927" s="17"/>
      <c r="B927" s="17"/>
      <c r="C927" s="18"/>
      <c r="D927" s="18"/>
    </row>
    <row r="928" ht="14.25" customHeight="1">
      <c r="A928" s="17"/>
      <c r="B928" s="17"/>
      <c r="C928" s="18"/>
      <c r="D928" s="18"/>
    </row>
    <row r="929" ht="14.25" customHeight="1">
      <c r="A929" s="17"/>
      <c r="B929" s="17"/>
      <c r="C929" s="18"/>
      <c r="D929" s="18"/>
    </row>
    <row r="930" ht="14.25" customHeight="1">
      <c r="A930" s="17"/>
      <c r="B930" s="17"/>
      <c r="C930" s="18"/>
      <c r="D930" s="18"/>
    </row>
    <row r="931" ht="14.25" customHeight="1">
      <c r="A931" s="17"/>
      <c r="B931" s="17"/>
      <c r="C931" s="18"/>
      <c r="D931" s="18"/>
    </row>
    <row r="932" ht="14.25" customHeight="1">
      <c r="A932" s="17"/>
      <c r="B932" s="17"/>
      <c r="C932" s="18"/>
      <c r="D932" s="18"/>
    </row>
    <row r="933" ht="14.25" customHeight="1">
      <c r="A933" s="17"/>
      <c r="B933" s="17"/>
      <c r="C933" s="18"/>
      <c r="D933" s="18"/>
    </row>
    <row r="934" ht="14.25" customHeight="1">
      <c r="A934" s="17"/>
      <c r="B934" s="17"/>
      <c r="C934" s="18"/>
      <c r="D934" s="18"/>
    </row>
    <row r="935" ht="14.25" customHeight="1">
      <c r="A935" s="17"/>
      <c r="B935" s="17"/>
      <c r="C935" s="18"/>
      <c r="D935" s="18"/>
    </row>
    <row r="936" ht="14.25" customHeight="1">
      <c r="A936" s="17"/>
      <c r="B936" s="17"/>
      <c r="C936" s="18"/>
      <c r="D936" s="18"/>
    </row>
    <row r="937" ht="14.25" customHeight="1">
      <c r="A937" s="17"/>
      <c r="B937" s="17"/>
      <c r="C937" s="18"/>
      <c r="D937" s="18"/>
    </row>
    <row r="938" ht="14.25" customHeight="1">
      <c r="A938" s="17"/>
      <c r="B938" s="17"/>
      <c r="C938" s="18"/>
      <c r="D938" s="18"/>
    </row>
    <row r="939" ht="14.25" customHeight="1">
      <c r="A939" s="17"/>
      <c r="B939" s="17"/>
      <c r="C939" s="18"/>
      <c r="D939" s="18"/>
    </row>
    <row r="940" ht="14.25" customHeight="1">
      <c r="A940" s="17"/>
      <c r="B940" s="17"/>
      <c r="C940" s="18"/>
      <c r="D940" s="18"/>
    </row>
    <row r="941" ht="14.25" customHeight="1">
      <c r="A941" s="17"/>
      <c r="B941" s="17"/>
      <c r="C941" s="18"/>
      <c r="D941" s="18"/>
    </row>
    <row r="942" ht="14.25" customHeight="1">
      <c r="A942" s="17"/>
      <c r="B942" s="17"/>
      <c r="C942" s="18"/>
      <c r="D942" s="18"/>
    </row>
    <row r="943" ht="14.25" customHeight="1">
      <c r="A943" s="17"/>
      <c r="B943" s="17"/>
      <c r="C943" s="18"/>
      <c r="D943" s="18"/>
    </row>
    <row r="944" ht="14.25" customHeight="1">
      <c r="A944" s="17"/>
      <c r="B944" s="17"/>
      <c r="C944" s="18"/>
      <c r="D944" s="18"/>
    </row>
    <row r="945" ht="14.25" customHeight="1">
      <c r="A945" s="17"/>
      <c r="B945" s="17"/>
      <c r="C945" s="18"/>
      <c r="D945" s="18"/>
    </row>
    <row r="946" ht="14.25" customHeight="1">
      <c r="A946" s="17"/>
      <c r="B946" s="17"/>
      <c r="C946" s="18"/>
      <c r="D946" s="18"/>
    </row>
    <row r="947" ht="14.25" customHeight="1">
      <c r="A947" s="17"/>
      <c r="B947" s="17"/>
      <c r="C947" s="18"/>
      <c r="D947" s="18"/>
    </row>
    <row r="948" ht="14.25" customHeight="1">
      <c r="A948" s="17"/>
      <c r="B948" s="17"/>
      <c r="C948" s="18"/>
      <c r="D948" s="18"/>
    </row>
    <row r="949" ht="14.25" customHeight="1">
      <c r="A949" s="17"/>
      <c r="B949" s="17"/>
      <c r="C949" s="18"/>
      <c r="D949" s="18"/>
    </row>
    <row r="950" ht="14.25" customHeight="1">
      <c r="A950" s="17"/>
      <c r="B950" s="17"/>
      <c r="C950" s="18"/>
      <c r="D950" s="18"/>
    </row>
    <row r="951" ht="14.25" customHeight="1">
      <c r="A951" s="17"/>
      <c r="B951" s="17"/>
      <c r="C951" s="18"/>
      <c r="D951" s="18"/>
    </row>
    <row r="952" ht="14.25" customHeight="1">
      <c r="A952" s="17"/>
      <c r="B952" s="17"/>
      <c r="C952" s="18"/>
      <c r="D952" s="18"/>
    </row>
    <row r="953" ht="14.25" customHeight="1">
      <c r="A953" s="17"/>
      <c r="B953" s="17"/>
      <c r="C953" s="18"/>
      <c r="D953" s="18"/>
    </row>
    <row r="954" ht="14.25" customHeight="1">
      <c r="A954" s="17"/>
      <c r="B954" s="17"/>
      <c r="C954" s="18"/>
      <c r="D954" s="18"/>
    </row>
    <row r="955" ht="14.25" customHeight="1">
      <c r="A955" s="17"/>
      <c r="B955" s="17"/>
      <c r="C955" s="18"/>
      <c r="D955" s="18"/>
    </row>
    <row r="956" ht="14.25" customHeight="1">
      <c r="A956" s="17"/>
      <c r="B956" s="17"/>
      <c r="C956" s="18"/>
      <c r="D956" s="18"/>
    </row>
    <row r="957" ht="14.25" customHeight="1">
      <c r="A957" s="17"/>
      <c r="B957" s="17"/>
      <c r="C957" s="18"/>
      <c r="D957" s="18"/>
    </row>
    <row r="958" ht="14.25" customHeight="1">
      <c r="A958" s="17"/>
      <c r="B958" s="17"/>
      <c r="C958" s="18"/>
      <c r="D958" s="18"/>
    </row>
    <row r="959" ht="14.25" customHeight="1">
      <c r="A959" s="17"/>
      <c r="B959" s="17"/>
      <c r="C959" s="18"/>
      <c r="D959" s="18"/>
    </row>
    <row r="960" ht="14.25" customHeight="1">
      <c r="A960" s="17"/>
      <c r="B960" s="17"/>
      <c r="C960" s="18"/>
      <c r="D960" s="18"/>
    </row>
    <row r="961" ht="14.25" customHeight="1">
      <c r="A961" s="17"/>
      <c r="B961" s="17"/>
      <c r="C961" s="18"/>
      <c r="D961" s="18"/>
    </row>
    <row r="962" ht="14.25" customHeight="1">
      <c r="A962" s="17"/>
      <c r="B962" s="17"/>
      <c r="C962" s="18"/>
      <c r="D962" s="18"/>
    </row>
    <row r="963" ht="14.25" customHeight="1">
      <c r="A963" s="17"/>
      <c r="B963" s="17"/>
      <c r="C963" s="18"/>
      <c r="D963" s="18"/>
    </row>
    <row r="964" ht="14.25" customHeight="1">
      <c r="A964" s="17"/>
      <c r="B964" s="17"/>
      <c r="C964" s="18"/>
      <c r="D964" s="18"/>
    </row>
    <row r="965" ht="14.25" customHeight="1">
      <c r="A965" s="17"/>
      <c r="B965" s="17"/>
      <c r="C965" s="18"/>
      <c r="D965" s="18"/>
    </row>
    <row r="966" ht="14.25" customHeight="1">
      <c r="A966" s="17"/>
      <c r="B966" s="17"/>
      <c r="C966" s="18"/>
      <c r="D966" s="18"/>
    </row>
    <row r="967" ht="14.25" customHeight="1">
      <c r="A967" s="17"/>
      <c r="B967" s="17"/>
      <c r="C967" s="18"/>
      <c r="D967" s="18"/>
    </row>
    <row r="968" ht="14.25" customHeight="1">
      <c r="A968" s="17"/>
      <c r="B968" s="17"/>
      <c r="C968" s="18"/>
      <c r="D968" s="18"/>
    </row>
    <row r="969" ht="14.25" customHeight="1">
      <c r="A969" s="17"/>
      <c r="B969" s="17"/>
      <c r="C969" s="18"/>
      <c r="D969" s="18"/>
    </row>
    <row r="970" ht="14.25" customHeight="1">
      <c r="A970" s="17"/>
      <c r="B970" s="17"/>
      <c r="C970" s="18"/>
      <c r="D970" s="18"/>
    </row>
    <row r="971" ht="14.25" customHeight="1">
      <c r="A971" s="17"/>
      <c r="B971" s="17"/>
      <c r="C971" s="18"/>
      <c r="D971" s="18"/>
    </row>
    <row r="972" ht="14.25" customHeight="1">
      <c r="A972" s="17"/>
      <c r="B972" s="17"/>
      <c r="C972" s="18"/>
      <c r="D972" s="18"/>
    </row>
    <row r="973" ht="14.25" customHeight="1">
      <c r="A973" s="17"/>
      <c r="B973" s="17"/>
      <c r="C973" s="18"/>
      <c r="D973" s="18"/>
    </row>
    <row r="974" ht="14.25" customHeight="1">
      <c r="A974" s="17"/>
      <c r="B974" s="17"/>
      <c r="C974" s="18"/>
      <c r="D974" s="18"/>
    </row>
    <row r="975" ht="14.25" customHeight="1">
      <c r="A975" s="17"/>
      <c r="B975" s="17"/>
      <c r="C975" s="18"/>
      <c r="D975" s="18"/>
    </row>
    <row r="976" ht="14.25" customHeight="1">
      <c r="A976" s="17"/>
      <c r="B976" s="17"/>
      <c r="C976" s="18"/>
      <c r="D976" s="18"/>
    </row>
    <row r="977" ht="14.25" customHeight="1">
      <c r="A977" s="17"/>
      <c r="B977" s="17"/>
      <c r="C977" s="18"/>
      <c r="D977" s="18"/>
    </row>
    <row r="978" ht="14.25" customHeight="1">
      <c r="A978" s="17"/>
      <c r="B978" s="17"/>
      <c r="C978" s="18"/>
      <c r="D978" s="18"/>
    </row>
    <row r="979" ht="14.25" customHeight="1">
      <c r="A979" s="17"/>
      <c r="B979" s="17"/>
      <c r="C979" s="18"/>
      <c r="D979" s="18"/>
    </row>
    <row r="980" ht="14.25" customHeight="1">
      <c r="A980" s="17"/>
      <c r="B980" s="17"/>
      <c r="C980" s="18"/>
      <c r="D980" s="18"/>
    </row>
    <row r="981" ht="14.25" customHeight="1">
      <c r="A981" s="17"/>
      <c r="B981" s="17"/>
      <c r="C981" s="18"/>
      <c r="D981" s="18"/>
    </row>
    <row r="982" ht="14.25" customHeight="1">
      <c r="A982" s="17"/>
      <c r="B982" s="17"/>
      <c r="C982" s="18"/>
      <c r="D982" s="18"/>
    </row>
    <row r="983" ht="14.25" customHeight="1">
      <c r="A983" s="17"/>
      <c r="B983" s="17"/>
      <c r="C983" s="18"/>
      <c r="D983" s="18"/>
    </row>
    <row r="984" ht="14.25" customHeight="1">
      <c r="A984" s="17"/>
      <c r="B984" s="17"/>
      <c r="C984" s="18"/>
      <c r="D984" s="18"/>
    </row>
    <row r="985" ht="14.25" customHeight="1">
      <c r="A985" s="17"/>
      <c r="B985" s="17"/>
      <c r="C985" s="18"/>
      <c r="D985" s="18"/>
    </row>
    <row r="986" ht="14.25" customHeight="1">
      <c r="A986" s="17"/>
      <c r="B986" s="17"/>
      <c r="C986" s="18"/>
      <c r="D986" s="18"/>
    </row>
    <row r="987" ht="14.25" customHeight="1">
      <c r="A987" s="17"/>
      <c r="B987" s="17"/>
      <c r="C987" s="18"/>
      <c r="D987" s="18"/>
    </row>
    <row r="988" ht="14.25" customHeight="1">
      <c r="A988" s="17"/>
      <c r="B988" s="17"/>
      <c r="C988" s="18"/>
      <c r="D988" s="18"/>
    </row>
    <row r="989" ht="14.25" customHeight="1">
      <c r="A989" s="17"/>
      <c r="B989" s="17"/>
      <c r="C989" s="18"/>
      <c r="D989" s="18"/>
    </row>
    <row r="990" ht="14.25" customHeight="1">
      <c r="A990" s="17"/>
      <c r="B990" s="17"/>
      <c r="C990" s="18"/>
      <c r="D990" s="18"/>
    </row>
    <row r="991" ht="14.25" customHeight="1">
      <c r="A991" s="17"/>
      <c r="B991" s="17"/>
      <c r="C991" s="18"/>
      <c r="D991" s="18"/>
    </row>
    <row r="992" ht="14.25" customHeight="1">
      <c r="A992" s="17"/>
      <c r="B992" s="17"/>
      <c r="C992" s="18"/>
      <c r="D992" s="18"/>
    </row>
    <row r="993" ht="14.25" customHeight="1">
      <c r="A993" s="17"/>
      <c r="B993" s="17"/>
      <c r="C993" s="18"/>
      <c r="D993" s="18"/>
    </row>
    <row r="994" ht="14.25" customHeight="1">
      <c r="A994" s="17"/>
      <c r="B994" s="17"/>
      <c r="C994" s="18"/>
      <c r="D994" s="18"/>
    </row>
    <row r="995" ht="14.25" customHeight="1">
      <c r="A995" s="17"/>
      <c r="B995" s="17"/>
      <c r="C995" s="18"/>
      <c r="D995" s="18"/>
    </row>
    <row r="996" ht="14.25" customHeight="1">
      <c r="A996" s="17"/>
      <c r="B996" s="17"/>
      <c r="C996" s="18"/>
      <c r="D996" s="18"/>
    </row>
    <row r="997" ht="14.25" customHeight="1">
      <c r="A997" s="17"/>
      <c r="B997" s="17"/>
      <c r="C997" s="18"/>
      <c r="D997" s="18"/>
    </row>
    <row r="998" ht="14.25" customHeight="1">
      <c r="A998" s="17"/>
      <c r="B998" s="17"/>
      <c r="C998" s="18"/>
      <c r="D998" s="18"/>
    </row>
    <row r="999" ht="14.25" customHeight="1">
      <c r="A999" s="17"/>
      <c r="B999" s="17"/>
      <c r="C999" s="18"/>
      <c r="D999" s="18"/>
    </row>
    <row r="1000" ht="14.25" customHeight="1">
      <c r="A1000" s="17"/>
      <c r="B1000" s="17"/>
      <c r="C1000" s="18"/>
      <c r="D1000" s="18"/>
    </row>
  </sheetData>
  <dataValidations>
    <dataValidation type="list" allowBlank="1" showInputMessage="1" showErrorMessage="1" prompt="Select class from list" sqref="B1">
      <formula1>$AE$1:$AJ$1</formula1>
    </dataValidation>
  </dataValidations>
  <printOptions gridLines="1"/>
  <pageMargins bottom="0.75" footer="0.0" header="0.0" left="0.25" right="0.25" top="0.75"/>
  <pageSetup fitToHeight="0" paperSize="9" orientation="landscape"/>
  <headerFooter>
    <oddHeader>&amp;CKielder Targa Rally 2023&amp;RPrinted: &amp;T &amp;D</oddHeader>
    <oddFooter>&amp;LPenalties key: A - Cone B - Stop astride C - False start D - Code board E - Wrong test F - DNS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6.43"/>
    <col customWidth="1" min="2" max="2" width="8.29"/>
    <col customWidth="1" min="3" max="3" width="9.0"/>
    <col customWidth="1" min="4" max="4" width="6.0"/>
    <col customWidth="1" min="5" max="5" width="5.57"/>
    <col customWidth="1" min="6" max="6" width="6.0"/>
    <col customWidth="1" min="7" max="7" width="5.57"/>
    <col customWidth="1" min="8" max="8" width="6.0"/>
    <col customWidth="1" min="9" max="9" width="5.57"/>
    <col customWidth="1" min="10" max="10" width="6.0"/>
    <col customWidth="1" min="11" max="11" width="5.57"/>
    <col customWidth="1" min="12" max="12" width="6.0"/>
    <col customWidth="1" min="13" max="13" width="5.57"/>
    <col customWidth="1" min="14" max="14" width="6.0"/>
    <col customWidth="1" min="15" max="15" width="5.57"/>
    <col customWidth="1" min="16" max="16" width="6.0"/>
    <col customWidth="1" min="17" max="17" width="5.57"/>
    <col customWidth="1" min="18" max="18" width="6.0"/>
    <col customWidth="1" min="19" max="19" width="5.57"/>
    <col customWidth="1" min="20" max="20" width="6.14"/>
    <col customWidth="1" min="21" max="21" width="5.57"/>
    <col customWidth="1" min="22" max="22" width="6.0"/>
    <col customWidth="1" min="23" max="23" width="5.57"/>
    <col customWidth="1" min="24" max="24" width="6.57"/>
    <col customWidth="1" min="25" max="25" width="5.57"/>
    <col customWidth="1" min="26" max="26" width="6.57"/>
    <col customWidth="1" min="27" max="27" width="5.57"/>
    <col customWidth="1" min="28" max="28" width="8.71"/>
    <col customWidth="1" min="29" max="29" width="10.86"/>
    <col customWidth="1" min="30" max="30" width="4.29"/>
    <col customWidth="1" min="31" max="32" width="8.14"/>
    <col customWidth="1" min="33" max="41" width="5.71"/>
    <col customWidth="1" min="42" max="44" width="6.57"/>
    <col customWidth="1" min="45" max="45" width="4.43"/>
    <col customWidth="1" min="46" max="48" width="10.29"/>
    <col customWidth="1" min="49" max="61" width="6.86"/>
    <col customWidth="1" min="62" max="62" width="8.29"/>
  </cols>
  <sheetData>
    <row r="1" ht="14.25" customHeight="1">
      <c r="A1" s="34" t="s">
        <v>3</v>
      </c>
      <c r="B1" s="34" t="s">
        <v>26</v>
      </c>
      <c r="C1" s="34" t="s">
        <v>27</v>
      </c>
      <c r="D1" s="35" t="s">
        <v>6</v>
      </c>
      <c r="E1" s="36" t="s">
        <v>7</v>
      </c>
      <c r="F1" s="37" t="s">
        <v>8</v>
      </c>
      <c r="G1" s="38" t="s">
        <v>7</v>
      </c>
      <c r="H1" s="37" t="s">
        <v>9</v>
      </c>
      <c r="I1" s="38" t="s">
        <v>7</v>
      </c>
      <c r="J1" s="37" t="s">
        <v>10</v>
      </c>
      <c r="K1" s="38" t="s">
        <v>7</v>
      </c>
      <c r="L1" s="37" t="s">
        <v>11</v>
      </c>
      <c r="M1" s="38" t="s">
        <v>7</v>
      </c>
      <c r="N1" s="37" t="s">
        <v>12</v>
      </c>
      <c r="O1" s="38" t="s">
        <v>7</v>
      </c>
      <c r="P1" s="37" t="s">
        <v>13</v>
      </c>
      <c r="Q1" s="38" t="s">
        <v>7</v>
      </c>
      <c r="R1" s="37" t="s">
        <v>14</v>
      </c>
      <c r="S1" s="38" t="s">
        <v>7</v>
      </c>
      <c r="T1" s="37" t="s">
        <v>15</v>
      </c>
      <c r="U1" s="38" t="s">
        <v>7</v>
      </c>
      <c r="V1" s="37" t="s">
        <v>16</v>
      </c>
      <c r="W1" s="38" t="s">
        <v>7</v>
      </c>
      <c r="X1" s="37" t="s">
        <v>17</v>
      </c>
      <c r="Y1" s="38" t="s">
        <v>7</v>
      </c>
      <c r="Z1" s="37" t="s">
        <v>18</v>
      </c>
      <c r="AA1" s="38" t="s">
        <v>7</v>
      </c>
      <c r="AB1" s="39" t="s">
        <v>19</v>
      </c>
      <c r="AC1" s="39" t="s">
        <v>28</v>
      </c>
      <c r="AD1" s="39"/>
      <c r="AE1" s="36" t="s">
        <v>29</v>
      </c>
      <c r="AF1" s="36" t="s">
        <v>30</v>
      </c>
      <c r="AG1" s="36" t="s">
        <v>31</v>
      </c>
      <c r="AH1" s="36" t="s">
        <v>32</v>
      </c>
      <c r="AI1" s="36" t="s">
        <v>33</v>
      </c>
      <c r="AJ1" s="36" t="s">
        <v>34</v>
      </c>
      <c r="AK1" s="36" t="s">
        <v>35</v>
      </c>
      <c r="AL1" s="36" t="s">
        <v>36</v>
      </c>
      <c r="AM1" s="36" t="s">
        <v>37</v>
      </c>
      <c r="AN1" s="36" t="s">
        <v>38</v>
      </c>
      <c r="AO1" s="36" t="s">
        <v>39</v>
      </c>
      <c r="AP1" s="36" t="s">
        <v>40</v>
      </c>
      <c r="AQ1" s="36" t="s">
        <v>41</v>
      </c>
      <c r="AR1" s="36" t="s">
        <v>42</v>
      </c>
      <c r="AS1" s="36" t="s">
        <v>43</v>
      </c>
      <c r="AT1" s="36" t="s">
        <v>44</v>
      </c>
      <c r="AU1" s="36" t="s">
        <v>4</v>
      </c>
      <c r="AV1" s="36" t="s">
        <v>45</v>
      </c>
      <c r="AW1" s="37" t="s">
        <v>21</v>
      </c>
      <c r="AX1" s="37" t="s">
        <v>46</v>
      </c>
      <c r="AY1" s="37" t="s">
        <v>47</v>
      </c>
      <c r="AZ1" s="37" t="s">
        <v>48</v>
      </c>
      <c r="BA1" s="37" t="s">
        <v>49</v>
      </c>
      <c r="BB1" s="37" t="s">
        <v>50</v>
      </c>
      <c r="BC1" s="37" t="s">
        <v>21</v>
      </c>
      <c r="BD1" s="37" t="s">
        <v>46</v>
      </c>
      <c r="BE1" s="37" t="s">
        <v>47</v>
      </c>
      <c r="BF1" s="37" t="s">
        <v>48</v>
      </c>
      <c r="BG1" s="37" t="s">
        <v>49</v>
      </c>
      <c r="BH1" s="37" t="s">
        <v>50</v>
      </c>
      <c r="BI1" s="37">
        <v>0.0</v>
      </c>
      <c r="BJ1" s="37" t="s">
        <v>25</v>
      </c>
    </row>
    <row r="2" ht="14.25" customHeight="1">
      <c r="A2" s="40">
        <v>1.0</v>
      </c>
      <c r="B2" s="40">
        <f t="shared" ref="B2:B51" si="3">RANK(AB2,$AB:$AB,1)</f>
        <v>5</v>
      </c>
      <c r="C2" s="41">
        <f t="shared" ref="C2:C51" si="4">INDEX(BC2:BI2,0,MATCH(AV2,BC$1:BI$1,0))</f>
        <v>2</v>
      </c>
      <c r="D2" s="42">
        <f>'Test 1'!$O7</f>
        <v>209</v>
      </c>
      <c r="E2" s="43" t="str">
        <f>'Test 1'!$Z7</f>
        <v/>
      </c>
      <c r="F2" s="42">
        <f>'Test 2'!$O7</f>
        <v>155</v>
      </c>
      <c r="G2" s="43" t="str">
        <f>'Test 2'!$Z7</f>
        <v/>
      </c>
      <c r="H2" s="42">
        <f>'Test 3'!$O7</f>
        <v>355</v>
      </c>
      <c r="I2" s="43" t="str">
        <f>'Test 3'!$Z7</f>
        <v/>
      </c>
      <c r="J2" s="42">
        <f>'Test 4'!$O7</f>
        <v>199</v>
      </c>
      <c r="K2" s="43" t="str">
        <f>'Test 4'!$Z7</f>
        <v/>
      </c>
      <c r="L2" s="42">
        <f>'Test 5'!$O7</f>
        <v>152</v>
      </c>
      <c r="M2" s="43" t="str">
        <f>'Test 5'!$Z7</f>
        <v/>
      </c>
      <c r="N2" s="42">
        <f>'Test 6'!$O7</f>
        <v>424</v>
      </c>
      <c r="O2" s="43" t="str">
        <f>'Test 6'!$Z7</f>
        <v>D</v>
      </c>
      <c r="P2" s="42">
        <f>'Test 7'!$O7</f>
        <v>182</v>
      </c>
      <c r="Q2" s="43" t="str">
        <f>'Test 7'!$Z7</f>
        <v/>
      </c>
      <c r="R2" s="42">
        <f>'Test 8'!$O7</f>
        <v>209</v>
      </c>
      <c r="S2" s="43" t="str">
        <f>'Test 8'!$Z7</f>
        <v/>
      </c>
      <c r="T2" s="42">
        <f>'Test 9'!$O7</f>
        <v>387</v>
      </c>
      <c r="U2" s="43" t="str">
        <f>'Test 9'!$Z7</f>
        <v>A</v>
      </c>
      <c r="V2" s="44"/>
      <c r="W2" s="43" t="str">
        <f>'Test 10'!$Z7</f>
        <v/>
      </c>
      <c r="X2" s="42">
        <f>'Test 11'!$O7</f>
        <v>206</v>
      </c>
      <c r="Y2" s="43" t="str">
        <f>'Test 11'!$Z7</f>
        <v/>
      </c>
      <c r="Z2" s="42">
        <f>'Test 12'!$O7</f>
        <v>355</v>
      </c>
      <c r="AA2" s="45" t="str">
        <f>'Test 12'!$Z7</f>
        <v/>
      </c>
      <c r="AB2" s="46">
        <f t="shared" ref="AB2:AB51" si="5">SUM(D2:AA2)+AE2+AF2</f>
        <v>2833.0901</v>
      </c>
      <c r="AC2" s="47">
        <f t="shared" ref="AC2:AC51" si="6">AB2/86400</f>
        <v>0.03279039468</v>
      </c>
      <c r="AD2" s="47"/>
      <c r="AE2" s="43">
        <f t="shared" ref="AE2:AE51" si="7">0.12-AT2/100</f>
        <v>0.09</v>
      </c>
      <c r="AF2" s="43">
        <f t="shared" ref="AF2:AF51" si="8">A2/10000</f>
        <v>0.0001</v>
      </c>
      <c r="AG2" s="43">
        <f t="shared" ref="AG2:AG51" si="9">IF(E2="",1,0)</f>
        <v>1</v>
      </c>
      <c r="AH2" s="43">
        <f t="shared" ref="AH2:AH51" si="10">IF(G2="",1,0)</f>
        <v>1</v>
      </c>
      <c r="AI2" s="43">
        <f t="shared" ref="AI2:AI51" si="11">IF(I2="",1,0)</f>
        <v>1</v>
      </c>
      <c r="AJ2" s="43">
        <f t="shared" ref="AJ2:AJ51" si="12">IF(H2="",1,0)</f>
        <v>0</v>
      </c>
      <c r="AK2" s="43">
        <f t="shared" ref="AK2:AK51" si="13">IF(J2="",1,0)</f>
        <v>0</v>
      </c>
      <c r="AL2" s="43">
        <f t="shared" ref="AL2:AL51" si="14">IF(L2="",1,0)</f>
        <v>0</v>
      </c>
      <c r="AM2" s="43">
        <f t="shared" ref="AM2:AM51" si="15">IF(K2="",1,0)</f>
        <v>1</v>
      </c>
      <c r="AN2" s="43">
        <f t="shared" ref="AN2:AN51" si="16">IF(M2="",1,0)</f>
        <v>1</v>
      </c>
      <c r="AO2" s="43">
        <f t="shared" ref="AO2:AO51" si="17">IF(O2="",1,0)</f>
        <v>0</v>
      </c>
      <c r="AP2" s="43">
        <f t="shared" ref="AP2:AP51" si="18">IF(N2="",1,0)</f>
        <v>0</v>
      </c>
      <c r="AQ2" s="43">
        <f t="shared" ref="AQ2:AQ51" si="19">IF(P2="",1,0)</f>
        <v>0</v>
      </c>
      <c r="AR2" s="43">
        <f t="shared" ref="AR2:AR51" si="20">IF(R2="",1,0)</f>
        <v>0</v>
      </c>
      <c r="AS2" s="43">
        <v>0.0</v>
      </c>
      <c r="AT2" s="43">
        <f t="shared" ref="AT2:AT51" si="21">MATCH(0,AG2:AS2,0)-1</f>
        <v>3</v>
      </c>
      <c r="AU2" s="48" t="str">
        <f>VLOOKUP(A2,'Entry list'!A:G,'Entry list'!G$1,0)</f>
        <v>ME</v>
      </c>
      <c r="AV2" s="48" t="str">
        <f t="shared" ref="AV2:AV51" si="22">IF(B2&lt;3,0,AU2)</f>
        <v>ME</v>
      </c>
      <c r="AW2" s="49">
        <f t="shared" ref="AW2:BB2" si="1">IF($AV2=AW$1,$AB2,100000)</f>
        <v>2833.0901</v>
      </c>
      <c r="AX2" s="49">
        <f t="shared" si="1"/>
        <v>100000</v>
      </c>
      <c r="AY2" s="49">
        <f t="shared" si="1"/>
        <v>100000</v>
      </c>
      <c r="AZ2" s="49">
        <f t="shared" si="1"/>
        <v>100000</v>
      </c>
      <c r="BA2" s="49">
        <f t="shared" si="1"/>
        <v>100000</v>
      </c>
      <c r="BB2" s="49">
        <f t="shared" si="1"/>
        <v>100000</v>
      </c>
      <c r="BC2" s="49">
        <f t="shared" ref="BC2:BH2" si="2">RANK(AW2,AW:AW,1)</f>
        <v>2</v>
      </c>
      <c r="BD2" s="49">
        <f t="shared" si="2"/>
        <v>20</v>
      </c>
      <c r="BE2" s="49">
        <f t="shared" si="2"/>
        <v>6</v>
      </c>
      <c r="BF2" s="49">
        <f t="shared" si="2"/>
        <v>5</v>
      </c>
      <c r="BG2" s="49">
        <f t="shared" si="2"/>
        <v>1</v>
      </c>
      <c r="BH2" s="49">
        <f t="shared" si="2"/>
        <v>1</v>
      </c>
      <c r="BI2" s="49" t="s">
        <v>51</v>
      </c>
      <c r="BJ2" s="49" t="str">
        <f t="shared" ref="BJ2:BJ51" si="25">AV2&amp;" "&amp;C2</f>
        <v>ME 2</v>
      </c>
    </row>
    <row r="3" ht="14.25" customHeight="1">
      <c r="A3" s="50">
        <v>2.0</v>
      </c>
      <c r="B3" s="50">
        <f t="shared" si="3"/>
        <v>44</v>
      </c>
      <c r="C3" s="51">
        <f t="shared" si="4"/>
        <v>19</v>
      </c>
      <c r="D3" s="42">
        <f>'Test 1'!$O8</f>
        <v>195</v>
      </c>
      <c r="E3" s="43" t="str">
        <f>'Test 1'!$Z8</f>
        <v/>
      </c>
      <c r="F3" s="42">
        <f>'Test 2'!$O8</f>
        <v>154</v>
      </c>
      <c r="G3" s="43" t="str">
        <f>'Test 2'!$Z8</f>
        <v/>
      </c>
      <c r="H3" s="42">
        <f>'Test 3'!$O8</f>
        <v>346</v>
      </c>
      <c r="I3" s="43" t="str">
        <f>'Test 3'!$Z8</f>
        <v/>
      </c>
      <c r="J3" s="44">
        <f>'Test 4'!$O8</f>
        <v>780</v>
      </c>
      <c r="K3" s="43" t="str">
        <f>'Test 4'!$Z8</f>
        <v>F</v>
      </c>
      <c r="L3" s="44">
        <f>'Test 5'!$O8</f>
        <v>600</v>
      </c>
      <c r="M3" s="43" t="str">
        <f>'Test 5'!$Z8</f>
        <v>F</v>
      </c>
      <c r="N3" s="44">
        <f>'Test 6'!$O8</f>
        <v>1200</v>
      </c>
      <c r="O3" s="43" t="str">
        <f>'Test 6'!$Z8</f>
        <v>F</v>
      </c>
      <c r="P3" s="44">
        <f>'Test 7'!$O8</f>
        <v>720</v>
      </c>
      <c r="Q3" s="43" t="str">
        <f>'Test 7'!$Z8</f>
        <v>F</v>
      </c>
      <c r="R3" s="44">
        <f>'Test 8'!$O8</f>
        <v>720</v>
      </c>
      <c r="S3" s="43" t="str">
        <f>'Test 8'!$Z8</f>
        <v>F</v>
      </c>
      <c r="T3" s="44">
        <f>'Test 9'!$O8</f>
        <v>1200</v>
      </c>
      <c r="U3" s="43" t="str">
        <f>'Test 9'!$Z8</f>
        <v>F</v>
      </c>
      <c r="V3" s="44"/>
      <c r="W3" s="43"/>
      <c r="X3" s="44">
        <f>'Test 11'!$O8</f>
        <v>720</v>
      </c>
      <c r="Y3" s="43" t="str">
        <f>'Test 11'!$Z8</f>
        <v>F</v>
      </c>
      <c r="Z3" s="44">
        <f>'Test 12'!$O8</f>
        <v>1200</v>
      </c>
      <c r="AA3" s="45" t="str">
        <f>'Test 12'!$Z8</f>
        <v>F</v>
      </c>
      <c r="AB3" s="52">
        <f t="shared" si="5"/>
        <v>7835.0902</v>
      </c>
      <c r="AC3" s="53">
        <f t="shared" si="6"/>
        <v>0.09068391435</v>
      </c>
      <c r="AD3" s="53"/>
      <c r="AE3" s="54">
        <f t="shared" si="7"/>
        <v>0.09</v>
      </c>
      <c r="AF3" s="54">
        <f t="shared" si="8"/>
        <v>0.0002</v>
      </c>
      <c r="AG3" s="54">
        <f t="shared" si="9"/>
        <v>1</v>
      </c>
      <c r="AH3" s="54">
        <f t="shared" si="10"/>
        <v>1</v>
      </c>
      <c r="AI3" s="54">
        <f t="shared" si="11"/>
        <v>1</v>
      </c>
      <c r="AJ3" s="54">
        <f t="shared" si="12"/>
        <v>0</v>
      </c>
      <c r="AK3" s="54">
        <f t="shared" si="13"/>
        <v>0</v>
      </c>
      <c r="AL3" s="54">
        <f t="shared" si="14"/>
        <v>0</v>
      </c>
      <c r="AM3" s="54">
        <f t="shared" si="15"/>
        <v>0</v>
      </c>
      <c r="AN3" s="54">
        <f t="shared" si="16"/>
        <v>0</v>
      </c>
      <c r="AO3" s="54">
        <f t="shared" si="17"/>
        <v>0</v>
      </c>
      <c r="AP3" s="54">
        <f t="shared" si="18"/>
        <v>0</v>
      </c>
      <c r="AQ3" s="54">
        <f t="shared" si="19"/>
        <v>0</v>
      </c>
      <c r="AR3" s="54">
        <f t="shared" si="20"/>
        <v>0</v>
      </c>
      <c r="AS3" s="54">
        <v>0.0</v>
      </c>
      <c r="AT3" s="54">
        <f t="shared" si="21"/>
        <v>3</v>
      </c>
      <c r="AU3" s="55" t="str">
        <f>VLOOKUP(A3,'Entry list'!A:G,'Entry list'!G$1,0)</f>
        <v>ME</v>
      </c>
      <c r="AV3" s="55" t="str">
        <f t="shared" si="22"/>
        <v>ME</v>
      </c>
      <c r="AW3" s="49">
        <f t="shared" ref="AW3:BB3" si="23">IF($AV3=AW$1,$AB3,100000)</f>
        <v>7835.0902</v>
      </c>
      <c r="AX3" s="49">
        <f t="shared" si="23"/>
        <v>100000</v>
      </c>
      <c r="AY3" s="49">
        <f t="shared" si="23"/>
        <v>100000</v>
      </c>
      <c r="AZ3" s="49">
        <f t="shared" si="23"/>
        <v>100000</v>
      </c>
      <c r="BA3" s="49">
        <f t="shared" si="23"/>
        <v>100000</v>
      </c>
      <c r="BB3" s="49">
        <f t="shared" si="23"/>
        <v>100000</v>
      </c>
      <c r="BC3" s="49">
        <f t="shared" ref="BC3:BH3" si="24">RANK(AW3,AW:AW,1)</f>
        <v>19</v>
      </c>
      <c r="BD3" s="49">
        <f t="shared" si="24"/>
        <v>20</v>
      </c>
      <c r="BE3" s="49">
        <f t="shared" si="24"/>
        <v>6</v>
      </c>
      <c r="BF3" s="49">
        <f t="shared" si="24"/>
        <v>5</v>
      </c>
      <c r="BG3" s="49">
        <f t="shared" si="24"/>
        <v>1</v>
      </c>
      <c r="BH3" s="49">
        <f t="shared" si="24"/>
        <v>1</v>
      </c>
      <c r="BI3" s="49" t="s">
        <v>51</v>
      </c>
      <c r="BJ3" s="49" t="str">
        <f t="shared" si="25"/>
        <v>ME 19</v>
      </c>
    </row>
    <row r="4" ht="14.25" customHeight="1">
      <c r="A4" s="56">
        <v>3.0</v>
      </c>
      <c r="B4" s="56">
        <f t="shared" si="3"/>
        <v>2</v>
      </c>
      <c r="C4" s="41" t="str">
        <f t="shared" si="4"/>
        <v>-</v>
      </c>
      <c r="D4" s="42">
        <f>'Test 1'!$O9</f>
        <v>211</v>
      </c>
      <c r="E4" s="43" t="str">
        <f>'Test 1'!$Z9</f>
        <v/>
      </c>
      <c r="F4" s="42">
        <f>'Test 2'!$O9</f>
        <v>165</v>
      </c>
      <c r="G4" s="43" t="str">
        <f>'Test 2'!$Z9</f>
        <v/>
      </c>
      <c r="H4" s="42">
        <f>'Test 3'!$O9</f>
        <v>362</v>
      </c>
      <c r="I4" s="43" t="str">
        <f>'Test 3'!$Z9</f>
        <v/>
      </c>
      <c r="J4" s="42">
        <f>'Test 4'!$O9</f>
        <v>209</v>
      </c>
      <c r="K4" s="43" t="str">
        <f>'Test 4'!$Z9</f>
        <v/>
      </c>
      <c r="L4" s="42">
        <f>'Test 5'!$O9</f>
        <v>157</v>
      </c>
      <c r="M4" s="43" t="str">
        <f>'Test 5'!$Z9</f>
        <v/>
      </c>
      <c r="N4" s="42">
        <f>'Test 6'!$O9</f>
        <v>352</v>
      </c>
      <c r="O4" s="43" t="str">
        <f>'Test 6'!$Z9</f>
        <v/>
      </c>
      <c r="P4" s="42">
        <f>'Test 7'!$O9</f>
        <v>180</v>
      </c>
      <c r="Q4" s="43" t="str">
        <f>'Test 7'!$Z9</f>
        <v/>
      </c>
      <c r="R4" s="42">
        <f>'Test 8'!$O9</f>
        <v>204</v>
      </c>
      <c r="S4" s="43" t="str">
        <f>'Test 8'!$Z9</f>
        <v/>
      </c>
      <c r="T4" s="42">
        <f>'Test 9'!$O9</f>
        <v>367</v>
      </c>
      <c r="U4" s="43" t="str">
        <f>'Test 9'!$Z9</f>
        <v/>
      </c>
      <c r="V4" s="44"/>
      <c r="W4" s="43" t="str">
        <f>'Test 10'!$Z9</f>
        <v/>
      </c>
      <c r="X4" s="42">
        <f>'Test 11'!$O9</f>
        <v>198</v>
      </c>
      <c r="Y4" s="43" t="str">
        <f>'Test 11'!$Z9</f>
        <v/>
      </c>
      <c r="Z4" s="42">
        <f>'Test 12'!$O9</f>
        <v>350</v>
      </c>
      <c r="AA4" s="45" t="str">
        <f>'Test 12'!$Z9</f>
        <v/>
      </c>
      <c r="AB4" s="57">
        <f t="shared" si="5"/>
        <v>2755.0903</v>
      </c>
      <c r="AC4" s="58">
        <f t="shared" si="6"/>
        <v>0.03188761921</v>
      </c>
      <c r="AD4" s="58"/>
      <c r="AE4" s="59">
        <f t="shared" si="7"/>
        <v>0.09</v>
      </c>
      <c r="AF4" s="59">
        <f t="shared" si="8"/>
        <v>0.0003</v>
      </c>
      <c r="AG4" s="59">
        <f t="shared" si="9"/>
        <v>1</v>
      </c>
      <c r="AH4" s="59">
        <f t="shared" si="10"/>
        <v>1</v>
      </c>
      <c r="AI4" s="59">
        <f t="shared" si="11"/>
        <v>1</v>
      </c>
      <c r="AJ4" s="59">
        <f t="shared" si="12"/>
        <v>0</v>
      </c>
      <c r="AK4" s="59">
        <f t="shared" si="13"/>
        <v>0</v>
      </c>
      <c r="AL4" s="59">
        <f t="shared" si="14"/>
        <v>0</v>
      </c>
      <c r="AM4" s="59">
        <f t="shared" si="15"/>
        <v>1</v>
      </c>
      <c r="AN4" s="59">
        <f t="shared" si="16"/>
        <v>1</v>
      </c>
      <c r="AO4" s="59">
        <f t="shared" si="17"/>
        <v>1</v>
      </c>
      <c r="AP4" s="59">
        <f t="shared" si="18"/>
        <v>0</v>
      </c>
      <c r="AQ4" s="59">
        <f t="shared" si="19"/>
        <v>0</v>
      </c>
      <c r="AR4" s="59">
        <f t="shared" si="20"/>
        <v>0</v>
      </c>
      <c r="AS4" s="59">
        <v>0.0</v>
      </c>
      <c r="AT4" s="59">
        <f t="shared" si="21"/>
        <v>3</v>
      </c>
      <c r="AU4" s="60" t="str">
        <f>VLOOKUP(A4,'Entry list'!A:G,'Entry list'!G$1,0)</f>
        <v>ME</v>
      </c>
      <c r="AV4" s="60">
        <f t="shared" si="22"/>
        <v>0</v>
      </c>
      <c r="AW4" s="49">
        <f t="shared" ref="AW4:BB4" si="26">IF($AV4=AW$1,$AB4,100000)</f>
        <v>100000</v>
      </c>
      <c r="AX4" s="49">
        <f t="shared" si="26"/>
        <v>100000</v>
      </c>
      <c r="AY4" s="49">
        <f t="shared" si="26"/>
        <v>100000</v>
      </c>
      <c r="AZ4" s="49">
        <f t="shared" si="26"/>
        <v>100000</v>
      </c>
      <c r="BA4" s="49">
        <f t="shared" si="26"/>
        <v>100000</v>
      </c>
      <c r="BB4" s="49">
        <f t="shared" si="26"/>
        <v>100000</v>
      </c>
      <c r="BC4" s="49">
        <f t="shared" ref="BC4:BH4" si="27">RANK(AW4,AW:AW,1)</f>
        <v>21</v>
      </c>
      <c r="BD4" s="49">
        <f t="shared" si="27"/>
        <v>20</v>
      </c>
      <c r="BE4" s="49">
        <f t="shared" si="27"/>
        <v>6</v>
      </c>
      <c r="BF4" s="49">
        <f t="shared" si="27"/>
        <v>5</v>
      </c>
      <c r="BG4" s="49">
        <f t="shared" si="27"/>
        <v>1</v>
      </c>
      <c r="BH4" s="49">
        <f t="shared" si="27"/>
        <v>1</v>
      </c>
      <c r="BI4" s="49" t="s">
        <v>51</v>
      </c>
      <c r="BJ4" s="49" t="str">
        <f t="shared" si="25"/>
        <v>0 -</v>
      </c>
    </row>
    <row r="5" ht="14.25" customHeight="1">
      <c r="A5" s="50">
        <v>4.0</v>
      </c>
      <c r="B5" s="50">
        <f t="shared" si="3"/>
        <v>12</v>
      </c>
      <c r="C5" s="51">
        <f t="shared" si="4"/>
        <v>9</v>
      </c>
      <c r="D5" s="42">
        <f>'Test 1'!$O10</f>
        <v>213</v>
      </c>
      <c r="E5" s="43" t="str">
        <f>'Test 1'!$Z10</f>
        <v/>
      </c>
      <c r="F5" s="42">
        <f>'Test 2'!$O10</f>
        <v>169</v>
      </c>
      <c r="G5" s="43" t="str">
        <f>'Test 2'!$Z10</f>
        <v/>
      </c>
      <c r="H5" s="42">
        <f>'Test 3'!$O10</f>
        <v>383</v>
      </c>
      <c r="I5" s="43" t="str">
        <f>'Test 3'!$Z10</f>
        <v/>
      </c>
      <c r="J5" s="42">
        <f>'Test 4'!$O10</f>
        <v>208</v>
      </c>
      <c r="K5" s="43" t="str">
        <f>'Test 4'!$Z10</f>
        <v/>
      </c>
      <c r="L5" s="42">
        <f>'Test 5'!$O10</f>
        <v>156</v>
      </c>
      <c r="M5" s="43" t="str">
        <f>'Test 5'!$Z10</f>
        <v/>
      </c>
      <c r="N5" s="42">
        <f>'Test 6'!$O10</f>
        <v>429</v>
      </c>
      <c r="O5" s="43" t="str">
        <f>'Test 6'!$Z10</f>
        <v>D</v>
      </c>
      <c r="P5" s="42">
        <f>'Test 7'!$O10</f>
        <v>188</v>
      </c>
      <c r="Q5" s="43" t="str">
        <f>'Test 7'!$Z10</f>
        <v/>
      </c>
      <c r="R5" s="42">
        <f>'Test 8'!$O10</f>
        <v>211</v>
      </c>
      <c r="S5" s="43" t="str">
        <f>'Test 8'!$Z10</f>
        <v/>
      </c>
      <c r="T5" s="42">
        <f>'Test 9'!$O10</f>
        <v>376</v>
      </c>
      <c r="U5" s="43" t="str">
        <f>'Test 9'!$Z10</f>
        <v/>
      </c>
      <c r="V5" s="44"/>
      <c r="W5" s="43" t="str">
        <f>'Test 10'!$Z10</f>
        <v/>
      </c>
      <c r="X5" s="42">
        <f>'Test 11'!$O10</f>
        <v>207</v>
      </c>
      <c r="Y5" s="43" t="str">
        <f>'Test 11'!$Z10</f>
        <v/>
      </c>
      <c r="Z5" s="42">
        <f>'Test 12'!$O10</f>
        <v>355</v>
      </c>
      <c r="AA5" s="45" t="str">
        <f>'Test 12'!$Z10</f>
        <v/>
      </c>
      <c r="AB5" s="52">
        <f t="shared" si="5"/>
        <v>2895.0904</v>
      </c>
      <c r="AC5" s="53">
        <f t="shared" si="6"/>
        <v>0.03350799074</v>
      </c>
      <c r="AD5" s="53"/>
      <c r="AE5" s="54">
        <f t="shared" si="7"/>
        <v>0.09</v>
      </c>
      <c r="AF5" s="54">
        <f t="shared" si="8"/>
        <v>0.0004</v>
      </c>
      <c r="AG5" s="54">
        <f t="shared" si="9"/>
        <v>1</v>
      </c>
      <c r="AH5" s="54">
        <f t="shared" si="10"/>
        <v>1</v>
      </c>
      <c r="AI5" s="54">
        <f t="shared" si="11"/>
        <v>1</v>
      </c>
      <c r="AJ5" s="54">
        <f t="shared" si="12"/>
        <v>0</v>
      </c>
      <c r="AK5" s="54">
        <f t="shared" si="13"/>
        <v>0</v>
      </c>
      <c r="AL5" s="54">
        <f t="shared" si="14"/>
        <v>0</v>
      </c>
      <c r="AM5" s="54">
        <f t="shared" si="15"/>
        <v>1</v>
      </c>
      <c r="AN5" s="54">
        <f t="shared" si="16"/>
        <v>1</v>
      </c>
      <c r="AO5" s="54">
        <f t="shared" si="17"/>
        <v>0</v>
      </c>
      <c r="AP5" s="54">
        <f t="shared" si="18"/>
        <v>0</v>
      </c>
      <c r="AQ5" s="54">
        <f t="shared" si="19"/>
        <v>0</v>
      </c>
      <c r="AR5" s="54">
        <f t="shared" si="20"/>
        <v>0</v>
      </c>
      <c r="AS5" s="54">
        <v>0.0</v>
      </c>
      <c r="AT5" s="54">
        <f t="shared" si="21"/>
        <v>3</v>
      </c>
      <c r="AU5" s="55" t="str">
        <f>VLOOKUP(A5,'Entry list'!A:G,'Entry list'!G$1,0)</f>
        <v>ME</v>
      </c>
      <c r="AV5" s="55" t="str">
        <f t="shared" si="22"/>
        <v>ME</v>
      </c>
      <c r="AW5" s="49">
        <f t="shared" ref="AW5:BB5" si="28">IF($AV5=AW$1,$AB5,100000)</f>
        <v>2895.0904</v>
      </c>
      <c r="AX5" s="49">
        <f t="shared" si="28"/>
        <v>100000</v>
      </c>
      <c r="AY5" s="49">
        <f t="shared" si="28"/>
        <v>100000</v>
      </c>
      <c r="AZ5" s="49">
        <f t="shared" si="28"/>
        <v>100000</v>
      </c>
      <c r="BA5" s="49">
        <f t="shared" si="28"/>
        <v>100000</v>
      </c>
      <c r="BB5" s="49">
        <f t="shared" si="28"/>
        <v>100000</v>
      </c>
      <c r="BC5" s="49">
        <f t="shared" ref="BC5:BH5" si="29">RANK(AW5,AW:AW,1)</f>
        <v>9</v>
      </c>
      <c r="BD5" s="49">
        <f t="shared" si="29"/>
        <v>20</v>
      </c>
      <c r="BE5" s="49">
        <f t="shared" si="29"/>
        <v>6</v>
      </c>
      <c r="BF5" s="49">
        <f t="shared" si="29"/>
        <v>5</v>
      </c>
      <c r="BG5" s="49">
        <f t="shared" si="29"/>
        <v>1</v>
      </c>
      <c r="BH5" s="49">
        <f t="shared" si="29"/>
        <v>1</v>
      </c>
      <c r="BI5" s="49" t="s">
        <v>51</v>
      </c>
      <c r="BJ5" s="49" t="str">
        <f t="shared" si="25"/>
        <v>ME 9</v>
      </c>
    </row>
    <row r="6" ht="14.25" customHeight="1">
      <c r="A6" s="56">
        <v>5.0</v>
      </c>
      <c r="B6" s="56">
        <f t="shared" si="3"/>
        <v>8</v>
      </c>
      <c r="C6" s="41">
        <f t="shared" si="4"/>
        <v>5</v>
      </c>
      <c r="D6" s="42">
        <f>'Test 1'!$O11</f>
        <v>230</v>
      </c>
      <c r="E6" s="43" t="str">
        <f>'Test 1'!$Z11</f>
        <v>A</v>
      </c>
      <c r="F6" s="42">
        <f>'Test 2'!$O11</f>
        <v>178</v>
      </c>
      <c r="G6" s="43" t="str">
        <f>'Test 2'!$Z11</f>
        <v>A</v>
      </c>
      <c r="H6" s="42">
        <f>'Test 3'!$O11</f>
        <v>375</v>
      </c>
      <c r="I6" s="43" t="str">
        <f>'Test 3'!$Z11</f>
        <v/>
      </c>
      <c r="J6" s="42">
        <f>'Test 4'!$O11</f>
        <v>211</v>
      </c>
      <c r="K6" s="43" t="str">
        <f>'Test 4'!$Z11</f>
        <v/>
      </c>
      <c r="L6" s="42">
        <f>'Test 5'!$O11</f>
        <v>156</v>
      </c>
      <c r="M6" s="43" t="str">
        <f>'Test 5'!$Z11</f>
        <v/>
      </c>
      <c r="N6" s="42">
        <f>'Test 6'!$O11</f>
        <v>360</v>
      </c>
      <c r="O6" s="43" t="str">
        <f>'Test 6'!$Z11</f>
        <v/>
      </c>
      <c r="P6" s="42">
        <f>'Test 7'!$O11</f>
        <v>186</v>
      </c>
      <c r="Q6" s="43" t="str">
        <f>'Test 7'!$Z11</f>
        <v/>
      </c>
      <c r="R6" s="42">
        <f>'Test 8'!$O11</f>
        <v>208</v>
      </c>
      <c r="S6" s="43" t="str">
        <f>'Test 8'!$Z11</f>
        <v/>
      </c>
      <c r="T6" s="42">
        <f>'Test 9'!$O11</f>
        <v>368</v>
      </c>
      <c r="U6" s="43" t="str">
        <f>'Test 9'!$Z11</f>
        <v/>
      </c>
      <c r="V6" s="44"/>
      <c r="W6" s="43" t="str">
        <f>'Test 10'!$Z11</f>
        <v/>
      </c>
      <c r="X6" s="42">
        <f>'Test 11'!$O11</f>
        <v>228</v>
      </c>
      <c r="Y6" s="43" t="str">
        <f>'Test 11'!$Z11</f>
        <v/>
      </c>
      <c r="Z6" s="42">
        <f>'Test 12'!$O11</f>
        <v>355</v>
      </c>
      <c r="AA6" s="45" t="str">
        <f>'Test 12'!$Z11</f>
        <v/>
      </c>
      <c r="AB6" s="57">
        <f t="shared" si="5"/>
        <v>2855.1205</v>
      </c>
      <c r="AC6" s="58">
        <f t="shared" si="6"/>
        <v>0.03304537616</v>
      </c>
      <c r="AD6" s="58"/>
      <c r="AE6" s="59">
        <f t="shared" si="7"/>
        <v>0.12</v>
      </c>
      <c r="AF6" s="59">
        <f t="shared" si="8"/>
        <v>0.0005</v>
      </c>
      <c r="AG6" s="59">
        <f t="shared" si="9"/>
        <v>0</v>
      </c>
      <c r="AH6" s="59">
        <f t="shared" si="10"/>
        <v>0</v>
      </c>
      <c r="AI6" s="59">
        <f t="shared" si="11"/>
        <v>1</v>
      </c>
      <c r="AJ6" s="59">
        <f t="shared" si="12"/>
        <v>0</v>
      </c>
      <c r="AK6" s="59">
        <f t="shared" si="13"/>
        <v>0</v>
      </c>
      <c r="AL6" s="59">
        <f t="shared" si="14"/>
        <v>0</v>
      </c>
      <c r="AM6" s="59">
        <f t="shared" si="15"/>
        <v>1</v>
      </c>
      <c r="AN6" s="59">
        <f t="shared" si="16"/>
        <v>1</v>
      </c>
      <c r="AO6" s="59">
        <f t="shared" si="17"/>
        <v>1</v>
      </c>
      <c r="AP6" s="59">
        <f t="shared" si="18"/>
        <v>0</v>
      </c>
      <c r="AQ6" s="59">
        <f t="shared" si="19"/>
        <v>0</v>
      </c>
      <c r="AR6" s="59">
        <f t="shared" si="20"/>
        <v>0</v>
      </c>
      <c r="AS6" s="59">
        <v>0.0</v>
      </c>
      <c r="AT6" s="59">
        <f t="shared" si="21"/>
        <v>0</v>
      </c>
      <c r="AU6" s="60" t="str">
        <f>VLOOKUP(A6,'Entry list'!A:G,'Entry list'!G$1,0)</f>
        <v>ME</v>
      </c>
      <c r="AV6" s="60" t="str">
        <f t="shared" si="22"/>
        <v>ME</v>
      </c>
      <c r="AW6" s="49">
        <f t="shared" ref="AW6:BB6" si="30">IF($AV6=AW$1,$AB6,100000)</f>
        <v>2855.1205</v>
      </c>
      <c r="AX6" s="49">
        <f t="shared" si="30"/>
        <v>100000</v>
      </c>
      <c r="AY6" s="49">
        <f t="shared" si="30"/>
        <v>100000</v>
      </c>
      <c r="AZ6" s="49">
        <f t="shared" si="30"/>
        <v>100000</v>
      </c>
      <c r="BA6" s="49">
        <f t="shared" si="30"/>
        <v>100000</v>
      </c>
      <c r="BB6" s="49">
        <f t="shared" si="30"/>
        <v>100000</v>
      </c>
      <c r="BC6" s="49">
        <f t="shared" ref="BC6:BH6" si="31">RANK(AW6,AW:AW,1)</f>
        <v>5</v>
      </c>
      <c r="BD6" s="49">
        <f t="shared" si="31"/>
        <v>20</v>
      </c>
      <c r="BE6" s="49">
        <f t="shared" si="31"/>
        <v>6</v>
      </c>
      <c r="BF6" s="49">
        <f t="shared" si="31"/>
        <v>5</v>
      </c>
      <c r="BG6" s="49">
        <f t="shared" si="31"/>
        <v>1</v>
      </c>
      <c r="BH6" s="49">
        <f t="shared" si="31"/>
        <v>1</v>
      </c>
      <c r="BI6" s="49" t="s">
        <v>51</v>
      </c>
      <c r="BJ6" s="49" t="str">
        <f t="shared" si="25"/>
        <v>ME 5</v>
      </c>
    </row>
    <row r="7" ht="14.25" customHeight="1">
      <c r="A7" s="50">
        <v>6.0</v>
      </c>
      <c r="B7" s="50">
        <f t="shared" si="3"/>
        <v>4</v>
      </c>
      <c r="C7" s="51">
        <f t="shared" si="4"/>
        <v>1</v>
      </c>
      <c r="D7" s="42">
        <f>'Test 1'!$O12</f>
        <v>209</v>
      </c>
      <c r="E7" s="43" t="str">
        <f>'Test 1'!$Z12</f>
        <v/>
      </c>
      <c r="F7" s="42">
        <f>'Test 2'!$O12</f>
        <v>172</v>
      </c>
      <c r="G7" s="43" t="str">
        <f>'Test 2'!$Z12</f>
        <v/>
      </c>
      <c r="H7" s="42">
        <f>'Test 3'!$O12</f>
        <v>373</v>
      </c>
      <c r="I7" s="43" t="str">
        <f>'Test 3'!$Z12</f>
        <v/>
      </c>
      <c r="J7" s="42">
        <f>'Test 4'!$O12</f>
        <v>217</v>
      </c>
      <c r="K7" s="43" t="str">
        <f>'Test 4'!$Z12</f>
        <v/>
      </c>
      <c r="L7" s="42">
        <f>'Test 5'!$O12</f>
        <v>151</v>
      </c>
      <c r="M7" s="43" t="str">
        <f>'Test 5'!$Z12</f>
        <v/>
      </c>
      <c r="N7" s="42">
        <f>'Test 6'!$O12</f>
        <v>353</v>
      </c>
      <c r="O7" s="43" t="str">
        <f>'Test 6'!$Z12</f>
        <v/>
      </c>
      <c r="P7" s="42">
        <f>'Test 7'!$O12</f>
        <v>181</v>
      </c>
      <c r="Q7" s="43" t="str">
        <f>'Test 7'!$Z12</f>
        <v/>
      </c>
      <c r="R7" s="42">
        <f>'Test 8'!$O12</f>
        <v>202</v>
      </c>
      <c r="S7" s="43" t="str">
        <f>'Test 8'!$Z12</f>
        <v/>
      </c>
      <c r="T7" s="42">
        <f>'Test 9'!$O12</f>
        <v>368</v>
      </c>
      <c r="U7" s="43" t="str">
        <f>'Test 9'!$Z12</f>
        <v/>
      </c>
      <c r="V7" s="44"/>
      <c r="W7" s="43" t="str">
        <f>'Test 10'!$Z12</f>
        <v/>
      </c>
      <c r="X7" s="42">
        <f>'Test 11'!$O12</f>
        <v>201</v>
      </c>
      <c r="Y7" s="43" t="str">
        <f>'Test 11'!$Z12</f>
        <v/>
      </c>
      <c r="Z7" s="42">
        <f>'Test 12'!$O12</f>
        <v>363</v>
      </c>
      <c r="AA7" s="45" t="str">
        <f>'Test 12'!$Z12</f>
        <v>A</v>
      </c>
      <c r="AB7" s="52">
        <f t="shared" si="5"/>
        <v>2790.0906</v>
      </c>
      <c r="AC7" s="53">
        <f t="shared" si="6"/>
        <v>0.03229271528</v>
      </c>
      <c r="AD7" s="53"/>
      <c r="AE7" s="54">
        <f t="shared" si="7"/>
        <v>0.09</v>
      </c>
      <c r="AF7" s="54">
        <f t="shared" si="8"/>
        <v>0.0006</v>
      </c>
      <c r="AG7" s="54">
        <f t="shared" si="9"/>
        <v>1</v>
      </c>
      <c r="AH7" s="54">
        <f t="shared" si="10"/>
        <v>1</v>
      </c>
      <c r="AI7" s="54">
        <f t="shared" si="11"/>
        <v>1</v>
      </c>
      <c r="AJ7" s="54">
        <f t="shared" si="12"/>
        <v>0</v>
      </c>
      <c r="AK7" s="54">
        <f t="shared" si="13"/>
        <v>0</v>
      </c>
      <c r="AL7" s="54">
        <f t="shared" si="14"/>
        <v>0</v>
      </c>
      <c r="AM7" s="54">
        <f t="shared" si="15"/>
        <v>1</v>
      </c>
      <c r="AN7" s="54">
        <f t="shared" si="16"/>
        <v>1</v>
      </c>
      <c r="AO7" s="54">
        <f t="shared" si="17"/>
        <v>1</v>
      </c>
      <c r="AP7" s="54">
        <f t="shared" si="18"/>
        <v>0</v>
      </c>
      <c r="AQ7" s="54">
        <f t="shared" si="19"/>
        <v>0</v>
      </c>
      <c r="AR7" s="54">
        <f t="shared" si="20"/>
        <v>0</v>
      </c>
      <c r="AS7" s="54">
        <v>0.0</v>
      </c>
      <c r="AT7" s="54">
        <f t="shared" si="21"/>
        <v>3</v>
      </c>
      <c r="AU7" s="55" t="str">
        <f>VLOOKUP(A7,'Entry list'!A:G,'Entry list'!G$1,0)</f>
        <v>HE</v>
      </c>
      <c r="AV7" s="55" t="str">
        <f t="shared" si="22"/>
        <v>HE</v>
      </c>
      <c r="AW7" s="49">
        <f t="shared" ref="AW7:BB7" si="32">IF($AV7=AW$1,$AB7,100000)</f>
        <v>100000</v>
      </c>
      <c r="AX7" s="49">
        <f t="shared" si="32"/>
        <v>100000</v>
      </c>
      <c r="AY7" s="49">
        <f t="shared" si="32"/>
        <v>2790.0906</v>
      </c>
      <c r="AZ7" s="49">
        <f t="shared" si="32"/>
        <v>100000</v>
      </c>
      <c r="BA7" s="49">
        <f t="shared" si="32"/>
        <v>100000</v>
      </c>
      <c r="BB7" s="49">
        <f t="shared" si="32"/>
        <v>100000</v>
      </c>
      <c r="BC7" s="49">
        <f t="shared" ref="BC7:BH7" si="33">RANK(AW7,AW:AW,1)</f>
        <v>21</v>
      </c>
      <c r="BD7" s="49">
        <f t="shared" si="33"/>
        <v>20</v>
      </c>
      <c r="BE7" s="49">
        <f t="shared" si="33"/>
        <v>1</v>
      </c>
      <c r="BF7" s="49">
        <f t="shared" si="33"/>
        <v>5</v>
      </c>
      <c r="BG7" s="49">
        <f t="shared" si="33"/>
        <v>1</v>
      </c>
      <c r="BH7" s="49">
        <f t="shared" si="33"/>
        <v>1</v>
      </c>
      <c r="BI7" s="49" t="s">
        <v>51</v>
      </c>
      <c r="BJ7" s="49" t="str">
        <f t="shared" si="25"/>
        <v>HE 1</v>
      </c>
    </row>
    <row r="8" ht="14.25" customHeight="1">
      <c r="A8" s="56">
        <v>7.0</v>
      </c>
      <c r="B8" s="56">
        <f t="shared" si="3"/>
        <v>13</v>
      </c>
      <c r="C8" s="41">
        <f t="shared" si="4"/>
        <v>10</v>
      </c>
      <c r="D8" s="42">
        <f>'Test 1'!$O13</f>
        <v>213</v>
      </c>
      <c r="E8" s="43" t="str">
        <f>'Test 1'!$Z13</f>
        <v/>
      </c>
      <c r="F8" s="42">
        <f>'Test 2'!$O13</f>
        <v>163</v>
      </c>
      <c r="G8" s="43" t="str">
        <f>'Test 2'!$Z13</f>
        <v/>
      </c>
      <c r="H8" s="42">
        <f>'Test 3'!$O13</f>
        <v>367</v>
      </c>
      <c r="I8" s="43" t="str">
        <f>'Test 3'!$Z13</f>
        <v/>
      </c>
      <c r="J8" s="42">
        <f>'Test 4'!$O13</f>
        <v>208</v>
      </c>
      <c r="K8" s="43" t="str">
        <f>'Test 4'!$Z13</f>
        <v/>
      </c>
      <c r="L8" s="42">
        <f>'Test 5'!$O13</f>
        <v>156</v>
      </c>
      <c r="M8" s="43" t="str">
        <f>'Test 5'!$Z13</f>
        <v/>
      </c>
      <c r="N8" s="42">
        <f>'Test 6'!$O13</f>
        <v>417</v>
      </c>
      <c r="O8" s="43" t="str">
        <f>'Test 6'!$Z13</f>
        <v>D</v>
      </c>
      <c r="P8" s="42">
        <f>'Test 7'!$O13</f>
        <v>246</v>
      </c>
      <c r="Q8" s="43" t="str">
        <f>'Test 7'!$Z13</f>
        <v>D</v>
      </c>
      <c r="R8" s="42">
        <f>'Test 8'!$O13</f>
        <v>212</v>
      </c>
      <c r="S8" s="43" t="str">
        <f>'Test 8'!$Z13</f>
        <v/>
      </c>
      <c r="T8" s="42">
        <f>'Test 9'!$O13</f>
        <v>368</v>
      </c>
      <c r="U8" s="43" t="str">
        <f>'Test 9'!$Z13</f>
        <v/>
      </c>
      <c r="V8" s="44"/>
      <c r="W8" s="43" t="str">
        <f>'Test 10'!$Z13</f>
        <v/>
      </c>
      <c r="X8" s="42">
        <f>'Test 11'!$O13</f>
        <v>207</v>
      </c>
      <c r="Y8" s="43" t="str">
        <f>'Test 11'!$Z13</f>
        <v/>
      </c>
      <c r="Z8" s="42">
        <f>'Test 12'!$O13</f>
        <v>352</v>
      </c>
      <c r="AA8" s="45" t="str">
        <f>'Test 12'!$Z13</f>
        <v/>
      </c>
      <c r="AB8" s="57">
        <f t="shared" si="5"/>
        <v>2909.0907</v>
      </c>
      <c r="AC8" s="58">
        <f t="shared" si="6"/>
        <v>0.03367003125</v>
      </c>
      <c r="AD8" s="58"/>
      <c r="AE8" s="59">
        <f t="shared" si="7"/>
        <v>0.09</v>
      </c>
      <c r="AF8" s="59">
        <f t="shared" si="8"/>
        <v>0.0007</v>
      </c>
      <c r="AG8" s="59">
        <f t="shared" si="9"/>
        <v>1</v>
      </c>
      <c r="AH8" s="59">
        <f t="shared" si="10"/>
        <v>1</v>
      </c>
      <c r="AI8" s="59">
        <f t="shared" si="11"/>
        <v>1</v>
      </c>
      <c r="AJ8" s="59">
        <f t="shared" si="12"/>
        <v>0</v>
      </c>
      <c r="AK8" s="59">
        <f t="shared" si="13"/>
        <v>0</v>
      </c>
      <c r="AL8" s="59">
        <f t="shared" si="14"/>
        <v>0</v>
      </c>
      <c r="AM8" s="59">
        <f t="shared" si="15"/>
        <v>1</v>
      </c>
      <c r="AN8" s="59">
        <f t="shared" si="16"/>
        <v>1</v>
      </c>
      <c r="AO8" s="59">
        <f t="shared" si="17"/>
        <v>0</v>
      </c>
      <c r="AP8" s="59">
        <f t="shared" si="18"/>
        <v>0</v>
      </c>
      <c r="AQ8" s="59">
        <f t="shared" si="19"/>
        <v>0</v>
      </c>
      <c r="AR8" s="59">
        <f t="shared" si="20"/>
        <v>0</v>
      </c>
      <c r="AS8" s="59">
        <v>0.0</v>
      </c>
      <c r="AT8" s="59">
        <f t="shared" si="21"/>
        <v>3</v>
      </c>
      <c r="AU8" s="60" t="str">
        <f>VLOOKUP(A8,'Entry list'!A:G,'Entry list'!G$1,0)</f>
        <v>ME</v>
      </c>
      <c r="AV8" s="60" t="str">
        <f t="shared" si="22"/>
        <v>ME</v>
      </c>
      <c r="AW8" s="49">
        <f t="shared" ref="AW8:BB8" si="34">IF($AV8=AW$1,$AB8,100000)</f>
        <v>2909.0907</v>
      </c>
      <c r="AX8" s="49">
        <f t="shared" si="34"/>
        <v>100000</v>
      </c>
      <c r="AY8" s="49">
        <f t="shared" si="34"/>
        <v>100000</v>
      </c>
      <c r="AZ8" s="49">
        <f t="shared" si="34"/>
        <v>100000</v>
      </c>
      <c r="BA8" s="49">
        <f t="shared" si="34"/>
        <v>100000</v>
      </c>
      <c r="BB8" s="49">
        <f t="shared" si="34"/>
        <v>100000</v>
      </c>
      <c r="BC8" s="49">
        <f t="shared" ref="BC8:BH8" si="35">RANK(AW8,AW:AW,1)</f>
        <v>10</v>
      </c>
      <c r="BD8" s="49">
        <f t="shared" si="35"/>
        <v>20</v>
      </c>
      <c r="BE8" s="49">
        <f t="shared" si="35"/>
        <v>6</v>
      </c>
      <c r="BF8" s="49">
        <f t="shared" si="35"/>
        <v>5</v>
      </c>
      <c r="BG8" s="49">
        <f t="shared" si="35"/>
        <v>1</v>
      </c>
      <c r="BH8" s="49">
        <f t="shared" si="35"/>
        <v>1</v>
      </c>
      <c r="BI8" s="49" t="s">
        <v>51</v>
      </c>
      <c r="BJ8" s="49" t="str">
        <f t="shared" si="25"/>
        <v>ME 10</v>
      </c>
    </row>
    <row r="9" ht="14.25" customHeight="1">
      <c r="A9" s="50">
        <v>8.0</v>
      </c>
      <c r="B9" s="50">
        <f t="shared" si="3"/>
        <v>3</v>
      </c>
      <c r="C9" s="51">
        <f t="shared" si="4"/>
        <v>1</v>
      </c>
      <c r="D9" s="42">
        <f>'Test 1'!$O14</f>
        <v>212</v>
      </c>
      <c r="E9" s="43" t="str">
        <f>'Test 1'!$Z14</f>
        <v/>
      </c>
      <c r="F9" s="42">
        <f>'Test 2'!$O14</f>
        <v>167</v>
      </c>
      <c r="G9" s="43" t="str">
        <f>'Test 2'!$Z14</f>
        <v/>
      </c>
      <c r="H9" s="42">
        <f>'Test 3'!$O14</f>
        <v>372</v>
      </c>
      <c r="I9" s="43" t="str">
        <f>'Test 3'!$Z14</f>
        <v/>
      </c>
      <c r="J9" s="42">
        <f>'Test 4'!$O14</f>
        <v>203</v>
      </c>
      <c r="K9" s="43" t="str">
        <f>'Test 4'!$Z14</f>
        <v/>
      </c>
      <c r="L9" s="42">
        <f>'Test 5'!$O14</f>
        <v>157</v>
      </c>
      <c r="M9" s="43" t="str">
        <f>'Test 5'!$Z14</f>
        <v/>
      </c>
      <c r="N9" s="42">
        <f>'Test 6'!$O14</f>
        <v>356</v>
      </c>
      <c r="O9" s="43" t="str">
        <f>'Test 6'!$Z14</f>
        <v/>
      </c>
      <c r="P9" s="42">
        <f>'Test 7'!$O14</f>
        <v>186</v>
      </c>
      <c r="Q9" s="43" t="str">
        <f>'Test 7'!$Z14</f>
        <v/>
      </c>
      <c r="R9" s="42">
        <f>'Test 8'!$O14</f>
        <v>206</v>
      </c>
      <c r="S9" s="43" t="str">
        <f>'Test 8'!$Z14</f>
        <v/>
      </c>
      <c r="T9" s="42">
        <f>'Test 9'!$O14</f>
        <v>369</v>
      </c>
      <c r="U9" s="43" t="str">
        <f>'Test 9'!$Z14</f>
        <v/>
      </c>
      <c r="V9" s="44"/>
      <c r="W9" s="43" t="str">
        <f>'Test 10'!$Z14</f>
        <v/>
      </c>
      <c r="X9" s="42">
        <f>'Test 11'!$O14</f>
        <v>203</v>
      </c>
      <c r="Y9" s="43" t="str">
        <f>'Test 11'!$Z14</f>
        <v/>
      </c>
      <c r="Z9" s="42">
        <f>'Test 12'!$O14</f>
        <v>350</v>
      </c>
      <c r="AA9" s="45" t="str">
        <f>'Test 12'!$Z14</f>
        <v/>
      </c>
      <c r="AB9" s="52">
        <f t="shared" si="5"/>
        <v>2781.0908</v>
      </c>
      <c r="AC9" s="53">
        <f t="shared" si="6"/>
        <v>0.03218855093</v>
      </c>
      <c r="AD9" s="53"/>
      <c r="AE9" s="54">
        <f t="shared" si="7"/>
        <v>0.09</v>
      </c>
      <c r="AF9" s="54">
        <f t="shared" si="8"/>
        <v>0.0008</v>
      </c>
      <c r="AG9" s="54">
        <f t="shared" si="9"/>
        <v>1</v>
      </c>
      <c r="AH9" s="54">
        <f t="shared" si="10"/>
        <v>1</v>
      </c>
      <c r="AI9" s="54">
        <f t="shared" si="11"/>
        <v>1</v>
      </c>
      <c r="AJ9" s="54">
        <f t="shared" si="12"/>
        <v>0</v>
      </c>
      <c r="AK9" s="54">
        <f t="shared" si="13"/>
        <v>0</v>
      </c>
      <c r="AL9" s="54">
        <f t="shared" si="14"/>
        <v>0</v>
      </c>
      <c r="AM9" s="54">
        <f t="shared" si="15"/>
        <v>1</v>
      </c>
      <c r="AN9" s="54">
        <f t="shared" si="16"/>
        <v>1</v>
      </c>
      <c r="AO9" s="54">
        <f t="shared" si="17"/>
        <v>1</v>
      </c>
      <c r="AP9" s="54">
        <f t="shared" si="18"/>
        <v>0</v>
      </c>
      <c r="AQ9" s="54">
        <f t="shared" si="19"/>
        <v>0</v>
      </c>
      <c r="AR9" s="54">
        <f t="shared" si="20"/>
        <v>0</v>
      </c>
      <c r="AS9" s="54">
        <v>0.0</v>
      </c>
      <c r="AT9" s="54">
        <f t="shared" si="21"/>
        <v>3</v>
      </c>
      <c r="AU9" s="55" t="str">
        <f>VLOOKUP(A9,'Entry list'!A:G,'Entry list'!G$1,0)</f>
        <v>ME</v>
      </c>
      <c r="AV9" s="55" t="str">
        <f t="shared" si="22"/>
        <v>ME</v>
      </c>
      <c r="AW9" s="49">
        <f t="shared" ref="AW9:BB9" si="36">IF($AV9=AW$1,$AB9,100000)</f>
        <v>2781.0908</v>
      </c>
      <c r="AX9" s="49">
        <f t="shared" si="36"/>
        <v>100000</v>
      </c>
      <c r="AY9" s="49">
        <f t="shared" si="36"/>
        <v>100000</v>
      </c>
      <c r="AZ9" s="49">
        <f t="shared" si="36"/>
        <v>100000</v>
      </c>
      <c r="BA9" s="49">
        <f t="shared" si="36"/>
        <v>100000</v>
      </c>
      <c r="BB9" s="49">
        <f t="shared" si="36"/>
        <v>100000</v>
      </c>
      <c r="BC9" s="49">
        <f t="shared" ref="BC9:BH9" si="37">RANK(AW9,AW:AW,1)</f>
        <v>1</v>
      </c>
      <c r="BD9" s="49">
        <f t="shared" si="37"/>
        <v>20</v>
      </c>
      <c r="BE9" s="49">
        <f t="shared" si="37"/>
        <v>6</v>
      </c>
      <c r="BF9" s="49">
        <f t="shared" si="37"/>
        <v>5</v>
      </c>
      <c r="BG9" s="49">
        <f t="shared" si="37"/>
        <v>1</v>
      </c>
      <c r="BH9" s="49">
        <f t="shared" si="37"/>
        <v>1</v>
      </c>
      <c r="BI9" s="49" t="s">
        <v>51</v>
      </c>
      <c r="BJ9" s="49" t="str">
        <f t="shared" si="25"/>
        <v>ME 1</v>
      </c>
    </row>
    <row r="10" ht="14.25" customHeight="1">
      <c r="A10" s="56">
        <v>9.0</v>
      </c>
      <c r="B10" s="56">
        <f t="shared" si="3"/>
        <v>9</v>
      </c>
      <c r="C10" s="41">
        <f t="shared" si="4"/>
        <v>6</v>
      </c>
      <c r="D10" s="42">
        <f>'Test 1'!$O15</f>
        <v>229</v>
      </c>
      <c r="E10" s="43" t="str">
        <f>'Test 1'!$Z15</f>
        <v/>
      </c>
      <c r="F10" s="42">
        <f>'Test 2'!$O15</f>
        <v>171</v>
      </c>
      <c r="G10" s="43" t="str">
        <f>'Test 2'!$Z15</f>
        <v/>
      </c>
      <c r="H10" s="42">
        <f>'Test 3'!$O15</f>
        <v>382</v>
      </c>
      <c r="I10" s="43" t="str">
        <f>'Test 3'!$Z15</f>
        <v/>
      </c>
      <c r="J10" s="42">
        <f>'Test 4'!$O15</f>
        <v>219</v>
      </c>
      <c r="K10" s="43" t="str">
        <f>'Test 4'!$Z15</f>
        <v/>
      </c>
      <c r="L10" s="42">
        <f>'Test 5'!$O15</f>
        <v>156</v>
      </c>
      <c r="M10" s="43" t="str">
        <f>'Test 5'!$Z15</f>
        <v/>
      </c>
      <c r="N10" s="42">
        <f>'Test 6'!$O15</f>
        <v>364</v>
      </c>
      <c r="O10" s="43" t="str">
        <f>'Test 6'!$Z15</f>
        <v/>
      </c>
      <c r="P10" s="42">
        <f>'Test 7'!$O15</f>
        <v>186</v>
      </c>
      <c r="Q10" s="43" t="str">
        <f>'Test 7'!$Z15</f>
        <v/>
      </c>
      <c r="R10" s="42">
        <f>'Test 8'!$O15</f>
        <v>212</v>
      </c>
      <c r="S10" s="43" t="str">
        <f>'Test 8'!$Z15</f>
        <v/>
      </c>
      <c r="T10" s="42">
        <f>'Test 9'!$O15</f>
        <v>372</v>
      </c>
      <c r="U10" s="43" t="str">
        <f>'Test 9'!$Z15</f>
        <v/>
      </c>
      <c r="V10" s="44"/>
      <c r="W10" s="43" t="str">
        <f>'Test 10'!$Z15</f>
        <v/>
      </c>
      <c r="X10" s="42">
        <f>'Test 11'!$O15</f>
        <v>213</v>
      </c>
      <c r="Y10" s="43" t="str">
        <f>'Test 11'!$Z15</f>
        <v/>
      </c>
      <c r="Z10" s="42">
        <f>'Test 12'!$O15</f>
        <v>355</v>
      </c>
      <c r="AA10" s="45" t="str">
        <f>'Test 12'!$Z15</f>
        <v/>
      </c>
      <c r="AB10" s="57">
        <f t="shared" si="5"/>
        <v>2859.0909</v>
      </c>
      <c r="AC10" s="58">
        <f t="shared" si="6"/>
        <v>0.03309132986</v>
      </c>
      <c r="AD10" s="58"/>
      <c r="AE10" s="59">
        <f t="shared" si="7"/>
        <v>0.09</v>
      </c>
      <c r="AF10" s="59">
        <f t="shared" si="8"/>
        <v>0.0009</v>
      </c>
      <c r="AG10" s="59">
        <f t="shared" si="9"/>
        <v>1</v>
      </c>
      <c r="AH10" s="59">
        <f t="shared" si="10"/>
        <v>1</v>
      </c>
      <c r="AI10" s="59">
        <f t="shared" si="11"/>
        <v>1</v>
      </c>
      <c r="AJ10" s="59">
        <f t="shared" si="12"/>
        <v>0</v>
      </c>
      <c r="AK10" s="59">
        <f t="shared" si="13"/>
        <v>0</v>
      </c>
      <c r="AL10" s="59">
        <f t="shared" si="14"/>
        <v>0</v>
      </c>
      <c r="AM10" s="59">
        <f t="shared" si="15"/>
        <v>1</v>
      </c>
      <c r="AN10" s="59">
        <f t="shared" si="16"/>
        <v>1</v>
      </c>
      <c r="AO10" s="59">
        <f t="shared" si="17"/>
        <v>1</v>
      </c>
      <c r="AP10" s="59">
        <f t="shared" si="18"/>
        <v>0</v>
      </c>
      <c r="AQ10" s="59">
        <f t="shared" si="19"/>
        <v>0</v>
      </c>
      <c r="AR10" s="59">
        <f t="shared" si="20"/>
        <v>0</v>
      </c>
      <c r="AS10" s="59">
        <v>0.0</v>
      </c>
      <c r="AT10" s="59">
        <f t="shared" si="21"/>
        <v>3</v>
      </c>
      <c r="AU10" s="60" t="str">
        <f>VLOOKUP(A10,'Entry list'!A:G,'Entry list'!G$1,0)</f>
        <v>ME</v>
      </c>
      <c r="AV10" s="60" t="str">
        <f t="shared" si="22"/>
        <v>ME</v>
      </c>
      <c r="AW10" s="49">
        <f t="shared" ref="AW10:BB10" si="38">IF($AV10=AW$1,$AB10,100000)</f>
        <v>2859.0909</v>
      </c>
      <c r="AX10" s="49">
        <f t="shared" si="38"/>
        <v>100000</v>
      </c>
      <c r="AY10" s="49">
        <f t="shared" si="38"/>
        <v>100000</v>
      </c>
      <c r="AZ10" s="49">
        <f t="shared" si="38"/>
        <v>100000</v>
      </c>
      <c r="BA10" s="49">
        <f t="shared" si="38"/>
        <v>100000</v>
      </c>
      <c r="BB10" s="49">
        <f t="shared" si="38"/>
        <v>100000</v>
      </c>
      <c r="BC10" s="49">
        <f t="shared" ref="BC10:BH10" si="39">RANK(AW10,AW:AW,1)</f>
        <v>6</v>
      </c>
      <c r="BD10" s="49">
        <f t="shared" si="39"/>
        <v>20</v>
      </c>
      <c r="BE10" s="49">
        <f t="shared" si="39"/>
        <v>6</v>
      </c>
      <c r="BF10" s="49">
        <f t="shared" si="39"/>
        <v>5</v>
      </c>
      <c r="BG10" s="49">
        <f t="shared" si="39"/>
        <v>1</v>
      </c>
      <c r="BH10" s="49">
        <f t="shared" si="39"/>
        <v>1</v>
      </c>
      <c r="BI10" s="49" t="s">
        <v>51</v>
      </c>
      <c r="BJ10" s="49" t="str">
        <f t="shared" si="25"/>
        <v>ME 6</v>
      </c>
    </row>
    <row r="11" ht="14.25" customHeight="1">
      <c r="A11" s="50">
        <v>10.0</v>
      </c>
      <c r="B11" s="50">
        <f t="shared" si="3"/>
        <v>7</v>
      </c>
      <c r="C11" s="51">
        <f t="shared" si="4"/>
        <v>4</v>
      </c>
      <c r="D11" s="42">
        <f>'Test 1'!$O16</f>
        <v>218</v>
      </c>
      <c r="E11" s="43" t="str">
        <f>'Test 1'!$Z16</f>
        <v/>
      </c>
      <c r="F11" s="42">
        <f>'Test 2'!$O16</f>
        <v>169</v>
      </c>
      <c r="G11" s="43" t="str">
        <f>'Test 2'!$Z16</f>
        <v/>
      </c>
      <c r="H11" s="42">
        <f>'Test 3'!$O16</f>
        <v>377</v>
      </c>
      <c r="I11" s="43" t="str">
        <f>'Test 3'!$Z16</f>
        <v/>
      </c>
      <c r="J11" s="42">
        <f>'Test 4'!$O16</f>
        <v>207</v>
      </c>
      <c r="K11" s="43" t="str">
        <f>'Test 4'!$Z16</f>
        <v/>
      </c>
      <c r="L11" s="42">
        <f>'Test 5'!$O16</f>
        <v>153</v>
      </c>
      <c r="M11" s="43" t="str">
        <f>'Test 5'!$Z16</f>
        <v/>
      </c>
      <c r="N11" s="42">
        <f>'Test 6'!$O16</f>
        <v>366</v>
      </c>
      <c r="O11" s="43" t="str">
        <f>'Test 6'!$Z16</f>
        <v>A</v>
      </c>
      <c r="P11" s="42">
        <f>'Test 7'!$O16</f>
        <v>193</v>
      </c>
      <c r="Q11" s="43" t="str">
        <f>'Test 7'!$Z16</f>
        <v/>
      </c>
      <c r="R11" s="42">
        <f>'Test 8'!$O16</f>
        <v>211</v>
      </c>
      <c r="S11" s="43" t="str">
        <f>'Test 8'!$Z16</f>
        <v/>
      </c>
      <c r="T11" s="42">
        <f>'Test 9'!$O16</f>
        <v>374</v>
      </c>
      <c r="U11" s="43" t="str">
        <f>'Test 9'!$Z16</f>
        <v/>
      </c>
      <c r="V11" s="44"/>
      <c r="W11" s="43" t="str">
        <f>'Test 10'!$Z16</f>
        <v/>
      </c>
      <c r="X11" s="42">
        <f>'Test 11'!$O16</f>
        <v>208</v>
      </c>
      <c r="Y11" s="43" t="str">
        <f>'Test 11'!$Z16</f>
        <v/>
      </c>
      <c r="Z11" s="42">
        <f>'Test 12'!$O16</f>
        <v>377</v>
      </c>
      <c r="AA11" s="45" t="str">
        <f>'Test 12'!$Z16</f>
        <v>A</v>
      </c>
      <c r="AB11" s="52">
        <f t="shared" si="5"/>
        <v>2853.091</v>
      </c>
      <c r="AC11" s="53">
        <f t="shared" si="6"/>
        <v>0.03302188657</v>
      </c>
      <c r="AD11" s="53"/>
      <c r="AE11" s="54">
        <f t="shared" si="7"/>
        <v>0.09</v>
      </c>
      <c r="AF11" s="54">
        <f t="shared" si="8"/>
        <v>0.001</v>
      </c>
      <c r="AG11" s="54">
        <f t="shared" si="9"/>
        <v>1</v>
      </c>
      <c r="AH11" s="54">
        <f t="shared" si="10"/>
        <v>1</v>
      </c>
      <c r="AI11" s="54">
        <f t="shared" si="11"/>
        <v>1</v>
      </c>
      <c r="AJ11" s="54">
        <f t="shared" si="12"/>
        <v>0</v>
      </c>
      <c r="AK11" s="54">
        <f t="shared" si="13"/>
        <v>0</v>
      </c>
      <c r="AL11" s="54">
        <f t="shared" si="14"/>
        <v>0</v>
      </c>
      <c r="AM11" s="54">
        <f t="shared" si="15"/>
        <v>1</v>
      </c>
      <c r="AN11" s="54">
        <f t="shared" si="16"/>
        <v>1</v>
      </c>
      <c r="AO11" s="54">
        <f t="shared" si="17"/>
        <v>0</v>
      </c>
      <c r="AP11" s="54">
        <f t="shared" si="18"/>
        <v>0</v>
      </c>
      <c r="AQ11" s="54">
        <f t="shared" si="19"/>
        <v>0</v>
      </c>
      <c r="AR11" s="54">
        <f t="shared" si="20"/>
        <v>0</v>
      </c>
      <c r="AS11" s="54">
        <v>0.0</v>
      </c>
      <c r="AT11" s="54">
        <f t="shared" si="21"/>
        <v>3</v>
      </c>
      <c r="AU11" s="55" t="str">
        <f>VLOOKUP(A11,'Entry list'!A:G,'Entry list'!G$1,0)</f>
        <v>ME</v>
      </c>
      <c r="AV11" s="55" t="str">
        <f t="shared" si="22"/>
        <v>ME</v>
      </c>
      <c r="AW11" s="49">
        <f t="shared" ref="AW11:BB11" si="40">IF($AV11=AW$1,$AB11,100000)</f>
        <v>2853.091</v>
      </c>
      <c r="AX11" s="49">
        <f t="shared" si="40"/>
        <v>100000</v>
      </c>
      <c r="AY11" s="49">
        <f t="shared" si="40"/>
        <v>100000</v>
      </c>
      <c r="AZ11" s="49">
        <f t="shared" si="40"/>
        <v>100000</v>
      </c>
      <c r="BA11" s="49">
        <f t="shared" si="40"/>
        <v>100000</v>
      </c>
      <c r="BB11" s="49">
        <f t="shared" si="40"/>
        <v>100000</v>
      </c>
      <c r="BC11" s="49">
        <f t="shared" ref="BC11:BH11" si="41">RANK(AW11,AW:AW,1)</f>
        <v>4</v>
      </c>
      <c r="BD11" s="49">
        <f t="shared" si="41"/>
        <v>20</v>
      </c>
      <c r="BE11" s="49">
        <f t="shared" si="41"/>
        <v>6</v>
      </c>
      <c r="BF11" s="49">
        <f t="shared" si="41"/>
        <v>5</v>
      </c>
      <c r="BG11" s="49">
        <f t="shared" si="41"/>
        <v>1</v>
      </c>
      <c r="BH11" s="49">
        <f t="shared" si="41"/>
        <v>1</v>
      </c>
      <c r="BI11" s="49" t="s">
        <v>51</v>
      </c>
      <c r="BJ11" s="49" t="str">
        <f t="shared" si="25"/>
        <v>ME 4</v>
      </c>
    </row>
    <row r="12" ht="14.25" customHeight="1">
      <c r="A12" s="56">
        <v>11.0</v>
      </c>
      <c r="B12" s="56">
        <f t="shared" si="3"/>
        <v>1</v>
      </c>
      <c r="C12" s="41" t="str">
        <f t="shared" si="4"/>
        <v>-</v>
      </c>
      <c r="D12" s="42">
        <f>'Test 1'!$O17</f>
        <v>210</v>
      </c>
      <c r="E12" s="43" t="str">
        <f>'Test 1'!$Z17</f>
        <v>A</v>
      </c>
      <c r="F12" s="42">
        <f>'Test 2'!$O17</f>
        <v>160</v>
      </c>
      <c r="G12" s="43" t="str">
        <f>'Test 2'!$Z17</f>
        <v/>
      </c>
      <c r="H12" s="42">
        <f>'Test 3'!$O17</f>
        <v>358</v>
      </c>
      <c r="I12" s="43" t="str">
        <f>'Test 3'!$Z17</f>
        <v/>
      </c>
      <c r="J12" s="42">
        <f>'Test 4'!$O17</f>
        <v>193</v>
      </c>
      <c r="K12" s="43" t="str">
        <f>'Test 4'!$Z17</f>
        <v/>
      </c>
      <c r="L12" s="42">
        <f>'Test 5'!$O17</f>
        <v>149</v>
      </c>
      <c r="M12" s="43" t="str">
        <f>'Test 5'!$Z17</f>
        <v/>
      </c>
      <c r="N12" s="42">
        <f>'Test 6'!$O17</f>
        <v>350</v>
      </c>
      <c r="O12" s="43" t="str">
        <f>'Test 6'!$Z17</f>
        <v/>
      </c>
      <c r="P12" s="42">
        <f>'Test 7'!$O17</f>
        <v>177</v>
      </c>
      <c r="Q12" s="43" t="str">
        <f>'Test 7'!$Z17</f>
        <v/>
      </c>
      <c r="R12" s="42">
        <f>'Test 8'!$O17</f>
        <v>198</v>
      </c>
      <c r="S12" s="43" t="str">
        <f>'Test 8'!$Z17</f>
        <v/>
      </c>
      <c r="T12" s="42">
        <f>'Test 9'!$O17</f>
        <v>355</v>
      </c>
      <c r="U12" s="43" t="str">
        <f>'Test 9'!$Z17</f>
        <v>A</v>
      </c>
      <c r="V12" s="44"/>
      <c r="W12" s="43" t="str">
        <f>'Test 10'!$Z17</f>
        <v/>
      </c>
      <c r="X12" s="42">
        <f>'Test 11'!$O17</f>
        <v>205</v>
      </c>
      <c r="Y12" s="43" t="str">
        <f>'Test 11'!$Z17</f>
        <v/>
      </c>
      <c r="Z12" s="42">
        <f>'Test 12'!$O17</f>
        <v>339</v>
      </c>
      <c r="AA12" s="45" t="str">
        <f>'Test 12'!$Z17</f>
        <v/>
      </c>
      <c r="AB12" s="57">
        <f t="shared" si="5"/>
        <v>2694.1211</v>
      </c>
      <c r="AC12" s="58">
        <f t="shared" si="6"/>
        <v>0.03118195718</v>
      </c>
      <c r="AD12" s="58"/>
      <c r="AE12" s="59">
        <f t="shared" si="7"/>
        <v>0.12</v>
      </c>
      <c r="AF12" s="59">
        <f t="shared" si="8"/>
        <v>0.0011</v>
      </c>
      <c r="AG12" s="59">
        <f t="shared" si="9"/>
        <v>0</v>
      </c>
      <c r="AH12" s="59">
        <f t="shared" si="10"/>
        <v>1</v>
      </c>
      <c r="AI12" s="59">
        <f t="shared" si="11"/>
        <v>1</v>
      </c>
      <c r="AJ12" s="59">
        <f t="shared" si="12"/>
        <v>0</v>
      </c>
      <c r="AK12" s="59">
        <f t="shared" si="13"/>
        <v>0</v>
      </c>
      <c r="AL12" s="59">
        <f t="shared" si="14"/>
        <v>0</v>
      </c>
      <c r="AM12" s="59">
        <f t="shared" si="15"/>
        <v>1</v>
      </c>
      <c r="AN12" s="59">
        <f t="shared" si="16"/>
        <v>1</v>
      </c>
      <c r="AO12" s="59">
        <f t="shared" si="17"/>
        <v>1</v>
      </c>
      <c r="AP12" s="59">
        <f t="shared" si="18"/>
        <v>0</v>
      </c>
      <c r="AQ12" s="59">
        <f t="shared" si="19"/>
        <v>0</v>
      </c>
      <c r="AR12" s="59">
        <f t="shared" si="20"/>
        <v>0</v>
      </c>
      <c r="AS12" s="59">
        <v>0.0</v>
      </c>
      <c r="AT12" s="59">
        <f t="shared" si="21"/>
        <v>0</v>
      </c>
      <c r="AU12" s="60" t="str">
        <f>VLOOKUP(A12,'Entry list'!A:G,'Entry list'!G$1,0)</f>
        <v>ME</v>
      </c>
      <c r="AV12" s="60">
        <f t="shared" si="22"/>
        <v>0</v>
      </c>
      <c r="AW12" s="49">
        <f t="shared" ref="AW12:BB12" si="42">IF($AV12=AW$1,$AB12,100000)</f>
        <v>100000</v>
      </c>
      <c r="AX12" s="49">
        <f t="shared" si="42"/>
        <v>100000</v>
      </c>
      <c r="AY12" s="49">
        <f t="shared" si="42"/>
        <v>100000</v>
      </c>
      <c r="AZ12" s="49">
        <f t="shared" si="42"/>
        <v>100000</v>
      </c>
      <c r="BA12" s="49">
        <f t="shared" si="42"/>
        <v>100000</v>
      </c>
      <c r="BB12" s="49">
        <f t="shared" si="42"/>
        <v>100000</v>
      </c>
      <c r="BC12" s="49">
        <f t="shared" ref="BC12:BH12" si="43">RANK(AW12,AW:AW,1)</f>
        <v>21</v>
      </c>
      <c r="BD12" s="49">
        <f t="shared" si="43"/>
        <v>20</v>
      </c>
      <c r="BE12" s="49">
        <f t="shared" si="43"/>
        <v>6</v>
      </c>
      <c r="BF12" s="49">
        <f t="shared" si="43"/>
        <v>5</v>
      </c>
      <c r="BG12" s="49">
        <f t="shared" si="43"/>
        <v>1</v>
      </c>
      <c r="BH12" s="49">
        <f t="shared" si="43"/>
        <v>1</v>
      </c>
      <c r="BI12" s="49" t="s">
        <v>51</v>
      </c>
      <c r="BJ12" s="49" t="str">
        <f t="shared" si="25"/>
        <v>0 -</v>
      </c>
    </row>
    <row r="13" ht="14.25" customHeight="1">
      <c r="A13" s="50">
        <v>12.0</v>
      </c>
      <c r="B13" s="50">
        <f t="shared" si="3"/>
        <v>15</v>
      </c>
      <c r="C13" s="51">
        <f t="shared" si="4"/>
        <v>2</v>
      </c>
      <c r="D13" s="42">
        <f>'Test 1'!$O18</f>
        <v>240</v>
      </c>
      <c r="E13" s="43" t="str">
        <f>'Test 1'!$Z18</f>
        <v/>
      </c>
      <c r="F13" s="42">
        <f>'Test 2'!$O18</f>
        <v>181</v>
      </c>
      <c r="G13" s="43" t="str">
        <f>'Test 2'!$Z18</f>
        <v/>
      </c>
      <c r="H13" s="42">
        <f>'Test 3'!$O18</f>
        <v>382</v>
      </c>
      <c r="I13" s="43" t="str">
        <f>'Test 3'!$Z18</f>
        <v/>
      </c>
      <c r="J13" s="42">
        <f>'Test 4'!$O18</f>
        <v>221</v>
      </c>
      <c r="K13" s="43" t="str">
        <f>'Test 4'!$Z18</f>
        <v/>
      </c>
      <c r="L13" s="42">
        <f>'Test 5'!$O18</f>
        <v>160</v>
      </c>
      <c r="M13" s="43" t="str">
        <f>'Test 5'!$Z18</f>
        <v/>
      </c>
      <c r="N13" s="42">
        <f>'Test 6'!$O18</f>
        <v>373</v>
      </c>
      <c r="O13" s="43" t="str">
        <f>'Test 6'!$Z18</f>
        <v/>
      </c>
      <c r="P13" s="42">
        <f>'Test 7'!$O18</f>
        <v>188</v>
      </c>
      <c r="Q13" s="43" t="str">
        <f>'Test 7'!$Z18</f>
        <v/>
      </c>
      <c r="R13" s="42">
        <f>'Test 8'!$O18</f>
        <v>210</v>
      </c>
      <c r="S13" s="43" t="str">
        <f>'Test 8'!$Z18</f>
        <v/>
      </c>
      <c r="T13" s="42">
        <f>'Test 9'!$O18</f>
        <v>400</v>
      </c>
      <c r="U13" s="43" t="str">
        <f>'Test 9'!$Z18</f>
        <v/>
      </c>
      <c r="V13" s="44"/>
      <c r="W13" s="43" t="str">
        <f>'Test 10'!$Z18</f>
        <v/>
      </c>
      <c r="X13" s="42">
        <f>'Test 11'!$O18</f>
        <v>209</v>
      </c>
      <c r="Y13" s="43" t="str">
        <f>'Test 11'!$Z18</f>
        <v/>
      </c>
      <c r="Z13" s="42">
        <f>'Test 12'!$O18</f>
        <v>389</v>
      </c>
      <c r="AA13" s="45" t="str">
        <f>'Test 12'!$Z18</f>
        <v/>
      </c>
      <c r="AB13" s="52">
        <f t="shared" si="5"/>
        <v>2953.0912</v>
      </c>
      <c r="AC13" s="53">
        <f t="shared" si="6"/>
        <v>0.0341792963</v>
      </c>
      <c r="AD13" s="53"/>
      <c r="AE13" s="54">
        <f t="shared" si="7"/>
        <v>0.09</v>
      </c>
      <c r="AF13" s="54">
        <f t="shared" si="8"/>
        <v>0.0012</v>
      </c>
      <c r="AG13" s="54">
        <f t="shared" si="9"/>
        <v>1</v>
      </c>
      <c r="AH13" s="54">
        <f t="shared" si="10"/>
        <v>1</v>
      </c>
      <c r="AI13" s="54">
        <f t="shared" si="11"/>
        <v>1</v>
      </c>
      <c r="AJ13" s="54">
        <f t="shared" si="12"/>
        <v>0</v>
      </c>
      <c r="AK13" s="54">
        <f t="shared" si="13"/>
        <v>0</v>
      </c>
      <c r="AL13" s="54">
        <f t="shared" si="14"/>
        <v>0</v>
      </c>
      <c r="AM13" s="54">
        <f t="shared" si="15"/>
        <v>1</v>
      </c>
      <c r="AN13" s="54">
        <f t="shared" si="16"/>
        <v>1</v>
      </c>
      <c r="AO13" s="54">
        <f t="shared" si="17"/>
        <v>1</v>
      </c>
      <c r="AP13" s="54">
        <f t="shared" si="18"/>
        <v>0</v>
      </c>
      <c r="AQ13" s="54">
        <f t="shared" si="19"/>
        <v>0</v>
      </c>
      <c r="AR13" s="54">
        <f t="shared" si="20"/>
        <v>0</v>
      </c>
      <c r="AS13" s="54">
        <v>0.0</v>
      </c>
      <c r="AT13" s="54">
        <f t="shared" si="21"/>
        <v>3</v>
      </c>
      <c r="AU13" s="55" t="str">
        <f>VLOOKUP(A13,'Entry list'!A:G,'Entry list'!G$1,0)</f>
        <v>HE</v>
      </c>
      <c r="AV13" s="55" t="str">
        <f t="shared" si="22"/>
        <v>HE</v>
      </c>
      <c r="AW13" s="49">
        <f t="shared" ref="AW13:BB13" si="44">IF($AV13=AW$1,$AB13,100000)</f>
        <v>100000</v>
      </c>
      <c r="AX13" s="49">
        <f t="shared" si="44"/>
        <v>100000</v>
      </c>
      <c r="AY13" s="49">
        <f t="shared" si="44"/>
        <v>2953.0912</v>
      </c>
      <c r="AZ13" s="49">
        <f t="shared" si="44"/>
        <v>100000</v>
      </c>
      <c r="BA13" s="49">
        <f t="shared" si="44"/>
        <v>100000</v>
      </c>
      <c r="BB13" s="49">
        <f t="shared" si="44"/>
        <v>100000</v>
      </c>
      <c r="BC13" s="49">
        <f t="shared" ref="BC13:BH13" si="45">RANK(AW13,AW:AW,1)</f>
        <v>21</v>
      </c>
      <c r="BD13" s="49">
        <f t="shared" si="45"/>
        <v>20</v>
      </c>
      <c r="BE13" s="49">
        <f t="shared" si="45"/>
        <v>2</v>
      </c>
      <c r="BF13" s="49">
        <f t="shared" si="45"/>
        <v>5</v>
      </c>
      <c r="BG13" s="49">
        <f t="shared" si="45"/>
        <v>1</v>
      </c>
      <c r="BH13" s="49">
        <f t="shared" si="45"/>
        <v>1</v>
      </c>
      <c r="BI13" s="49" t="s">
        <v>51</v>
      </c>
      <c r="BJ13" s="49" t="str">
        <f t="shared" si="25"/>
        <v>HE 2</v>
      </c>
    </row>
    <row r="14" ht="14.25" customHeight="1">
      <c r="A14" s="56">
        <v>13.0</v>
      </c>
      <c r="B14" s="56">
        <f t="shared" si="3"/>
        <v>43</v>
      </c>
      <c r="C14" s="41">
        <f t="shared" si="4"/>
        <v>18</v>
      </c>
      <c r="D14" s="42">
        <f>'Test 1'!$O19</f>
        <v>238</v>
      </c>
      <c r="E14" s="43" t="str">
        <f>'Test 1'!$Z19</f>
        <v/>
      </c>
      <c r="F14" s="42">
        <f>'Test 2'!$O19</f>
        <v>180</v>
      </c>
      <c r="G14" s="43" t="str">
        <f>'Test 2'!$Z19</f>
        <v/>
      </c>
      <c r="H14" s="42">
        <f>'Test 3'!$O19</f>
        <v>392</v>
      </c>
      <c r="I14" s="43" t="str">
        <f>'Test 3'!$Z19</f>
        <v/>
      </c>
      <c r="J14" s="42">
        <f>'Test 4'!$O19</f>
        <v>220</v>
      </c>
      <c r="K14" s="43" t="str">
        <f>'Test 4'!$Z19</f>
        <v/>
      </c>
      <c r="L14" s="42">
        <f>'Test 5'!$O19</f>
        <v>159</v>
      </c>
      <c r="M14" s="43" t="str">
        <f>'Test 5'!$Z19</f>
        <v/>
      </c>
      <c r="N14" s="42">
        <f>'Test 6'!$O19</f>
        <v>378</v>
      </c>
      <c r="O14" s="43" t="str">
        <f>'Test 6'!$Z19</f>
        <v/>
      </c>
      <c r="P14" s="44">
        <f>'Test 7'!$O19</f>
        <v>720</v>
      </c>
      <c r="Q14" s="43" t="str">
        <f>'Test 7'!$Z19</f>
        <v>F</v>
      </c>
      <c r="R14" s="44">
        <f>'Test 8'!$O19</f>
        <v>720</v>
      </c>
      <c r="S14" s="43" t="str">
        <f>'Test 8'!$Z19</f>
        <v>F</v>
      </c>
      <c r="T14" s="44">
        <f>'Test 9'!$O19</f>
        <v>1200</v>
      </c>
      <c r="U14" s="43" t="str">
        <f>'Test 9'!$Z19</f>
        <v>F</v>
      </c>
      <c r="V14" s="44"/>
      <c r="W14" s="43" t="str">
        <f>'Test 10'!$Z19</f>
        <v>F</v>
      </c>
      <c r="X14" s="44">
        <f>'Test 11'!$O19</f>
        <v>720</v>
      </c>
      <c r="Y14" s="43" t="str">
        <f>'Test 11'!$Z19</f>
        <v>F</v>
      </c>
      <c r="Z14" s="44">
        <f>'Test 12'!$O19</f>
        <v>1200</v>
      </c>
      <c r="AA14" s="45" t="str">
        <f>'Test 12'!$Z19</f>
        <v>F</v>
      </c>
      <c r="AB14" s="57">
        <f t="shared" si="5"/>
        <v>6127.0913</v>
      </c>
      <c r="AC14" s="58">
        <f t="shared" si="6"/>
        <v>0.07091540856</v>
      </c>
      <c r="AD14" s="58"/>
      <c r="AE14" s="59">
        <f t="shared" si="7"/>
        <v>0.09</v>
      </c>
      <c r="AF14" s="59">
        <f t="shared" si="8"/>
        <v>0.0013</v>
      </c>
      <c r="AG14" s="59">
        <f t="shared" si="9"/>
        <v>1</v>
      </c>
      <c r="AH14" s="59">
        <f t="shared" si="10"/>
        <v>1</v>
      </c>
      <c r="AI14" s="59">
        <f t="shared" si="11"/>
        <v>1</v>
      </c>
      <c r="AJ14" s="59">
        <f t="shared" si="12"/>
        <v>0</v>
      </c>
      <c r="AK14" s="59">
        <f t="shared" si="13"/>
        <v>0</v>
      </c>
      <c r="AL14" s="59">
        <f t="shared" si="14"/>
        <v>0</v>
      </c>
      <c r="AM14" s="59">
        <f t="shared" si="15"/>
        <v>1</v>
      </c>
      <c r="AN14" s="59">
        <f t="shared" si="16"/>
        <v>1</v>
      </c>
      <c r="AO14" s="59">
        <f t="shared" si="17"/>
        <v>1</v>
      </c>
      <c r="AP14" s="59">
        <f t="shared" si="18"/>
        <v>0</v>
      </c>
      <c r="AQ14" s="59">
        <f t="shared" si="19"/>
        <v>0</v>
      </c>
      <c r="AR14" s="59">
        <f t="shared" si="20"/>
        <v>0</v>
      </c>
      <c r="AS14" s="59">
        <v>0.0</v>
      </c>
      <c r="AT14" s="59">
        <f t="shared" si="21"/>
        <v>3</v>
      </c>
      <c r="AU14" s="60" t="str">
        <f>VLOOKUP(A14,'Entry list'!A:G,'Entry list'!G$1,0)</f>
        <v>ME</v>
      </c>
      <c r="AV14" s="60" t="str">
        <f t="shared" si="22"/>
        <v>ME</v>
      </c>
      <c r="AW14" s="49">
        <f t="shared" ref="AW14:BB14" si="46">IF($AV14=AW$1,$AB14,100000)</f>
        <v>6127.0913</v>
      </c>
      <c r="AX14" s="49">
        <f t="shared" si="46"/>
        <v>100000</v>
      </c>
      <c r="AY14" s="49">
        <f t="shared" si="46"/>
        <v>100000</v>
      </c>
      <c r="AZ14" s="49">
        <f t="shared" si="46"/>
        <v>100000</v>
      </c>
      <c r="BA14" s="49">
        <f t="shared" si="46"/>
        <v>100000</v>
      </c>
      <c r="BB14" s="49">
        <f t="shared" si="46"/>
        <v>100000</v>
      </c>
      <c r="BC14" s="49">
        <f t="shared" ref="BC14:BH14" si="47">RANK(AW14,AW:AW,1)</f>
        <v>18</v>
      </c>
      <c r="BD14" s="49">
        <f t="shared" si="47"/>
        <v>20</v>
      </c>
      <c r="BE14" s="49">
        <f t="shared" si="47"/>
        <v>6</v>
      </c>
      <c r="BF14" s="49">
        <f t="shared" si="47"/>
        <v>5</v>
      </c>
      <c r="BG14" s="49">
        <f t="shared" si="47"/>
        <v>1</v>
      </c>
      <c r="BH14" s="49">
        <f t="shared" si="47"/>
        <v>1</v>
      </c>
      <c r="BI14" s="49" t="s">
        <v>51</v>
      </c>
      <c r="BJ14" s="49" t="str">
        <f t="shared" si="25"/>
        <v>ME 18</v>
      </c>
    </row>
    <row r="15" ht="14.25" customHeight="1">
      <c r="A15" s="50">
        <v>14.0</v>
      </c>
      <c r="B15" s="50">
        <f t="shared" si="3"/>
        <v>31</v>
      </c>
      <c r="C15" s="51">
        <f t="shared" si="4"/>
        <v>16</v>
      </c>
      <c r="D15" s="42">
        <f>'Test 1'!$O20</f>
        <v>237</v>
      </c>
      <c r="E15" s="43" t="str">
        <f>'Test 1'!$Z20</f>
        <v/>
      </c>
      <c r="F15" s="42">
        <f>'Test 2'!$O20</f>
        <v>193</v>
      </c>
      <c r="G15" s="43" t="str">
        <f>'Test 2'!$Z20</f>
        <v/>
      </c>
      <c r="H15" s="44">
        <f>'Test 3'!$O20</f>
        <v>600</v>
      </c>
      <c r="I15" s="43" t="str">
        <f>'Test 3'!$Z20</f>
        <v>E</v>
      </c>
      <c r="J15" s="42">
        <f>'Test 4'!$O20</f>
        <v>215</v>
      </c>
      <c r="K15" s="43" t="str">
        <f>'Test 4'!$Z20</f>
        <v/>
      </c>
      <c r="L15" s="42">
        <f>'Test 5'!$O20</f>
        <v>168</v>
      </c>
      <c r="M15" s="43" t="str">
        <f>'Test 5'!$Z20</f>
        <v/>
      </c>
      <c r="N15" s="42">
        <f>'Test 6'!$O20</f>
        <v>390</v>
      </c>
      <c r="O15" s="43" t="str">
        <f>'Test 6'!$Z20</f>
        <v/>
      </c>
      <c r="P15" s="42">
        <f>'Test 7'!$O20</f>
        <v>252</v>
      </c>
      <c r="Q15" s="43" t="str">
        <f>'Test 7'!$Z20</f>
        <v>D</v>
      </c>
      <c r="R15" s="42">
        <f>'Test 8'!$O20</f>
        <v>222</v>
      </c>
      <c r="S15" s="43" t="str">
        <f>'Test 8'!$Z20</f>
        <v/>
      </c>
      <c r="T15" s="42">
        <f>'Test 9'!$O20</f>
        <v>388</v>
      </c>
      <c r="U15" s="43" t="str">
        <f>'Test 9'!$Z20</f>
        <v/>
      </c>
      <c r="V15" s="44"/>
      <c r="W15" s="43" t="str">
        <f>'Test 10'!$Z20</f>
        <v/>
      </c>
      <c r="X15" s="42">
        <f>'Test 11'!$O20</f>
        <v>221</v>
      </c>
      <c r="Y15" s="43" t="str">
        <f>'Test 11'!$Z20</f>
        <v/>
      </c>
      <c r="Z15" s="42">
        <f>'Test 12'!$O20</f>
        <v>361</v>
      </c>
      <c r="AA15" s="45" t="str">
        <f>'Test 12'!$Z20</f>
        <v/>
      </c>
      <c r="AB15" s="52">
        <f t="shared" si="5"/>
        <v>3247.1014</v>
      </c>
      <c r="AC15" s="53">
        <f t="shared" si="6"/>
        <v>0.03758219213</v>
      </c>
      <c r="AD15" s="53"/>
      <c r="AE15" s="54">
        <f t="shared" si="7"/>
        <v>0.1</v>
      </c>
      <c r="AF15" s="54">
        <f t="shared" si="8"/>
        <v>0.0014</v>
      </c>
      <c r="AG15" s="54">
        <f t="shared" si="9"/>
        <v>1</v>
      </c>
      <c r="AH15" s="54">
        <f t="shared" si="10"/>
        <v>1</v>
      </c>
      <c r="AI15" s="54">
        <f t="shared" si="11"/>
        <v>0</v>
      </c>
      <c r="AJ15" s="54">
        <f t="shared" si="12"/>
        <v>0</v>
      </c>
      <c r="AK15" s="54">
        <f t="shared" si="13"/>
        <v>0</v>
      </c>
      <c r="AL15" s="54">
        <f t="shared" si="14"/>
        <v>0</v>
      </c>
      <c r="AM15" s="54">
        <f t="shared" si="15"/>
        <v>1</v>
      </c>
      <c r="AN15" s="54">
        <f t="shared" si="16"/>
        <v>1</v>
      </c>
      <c r="AO15" s="54">
        <f t="shared" si="17"/>
        <v>1</v>
      </c>
      <c r="AP15" s="54">
        <f t="shared" si="18"/>
        <v>0</v>
      </c>
      <c r="AQ15" s="54">
        <f t="shared" si="19"/>
        <v>0</v>
      </c>
      <c r="AR15" s="54">
        <f t="shared" si="20"/>
        <v>0</v>
      </c>
      <c r="AS15" s="54">
        <v>0.0</v>
      </c>
      <c r="AT15" s="54">
        <f t="shared" si="21"/>
        <v>2</v>
      </c>
      <c r="AU15" s="55" t="str">
        <f>VLOOKUP(A15,'Entry list'!A:G,'Entry list'!G$1,0)</f>
        <v>ME</v>
      </c>
      <c r="AV15" s="55" t="str">
        <f t="shared" si="22"/>
        <v>ME</v>
      </c>
      <c r="AW15" s="49">
        <f t="shared" ref="AW15:BB15" si="48">IF($AV15=AW$1,$AB15,100000)</f>
        <v>3247.1014</v>
      </c>
      <c r="AX15" s="49">
        <f t="shared" si="48"/>
        <v>100000</v>
      </c>
      <c r="AY15" s="49">
        <f t="shared" si="48"/>
        <v>100000</v>
      </c>
      <c r="AZ15" s="49">
        <f t="shared" si="48"/>
        <v>100000</v>
      </c>
      <c r="BA15" s="49">
        <f t="shared" si="48"/>
        <v>100000</v>
      </c>
      <c r="BB15" s="49">
        <f t="shared" si="48"/>
        <v>100000</v>
      </c>
      <c r="BC15" s="49">
        <f t="shared" ref="BC15:BH15" si="49">RANK(AW15,AW:AW,1)</f>
        <v>16</v>
      </c>
      <c r="BD15" s="49">
        <f t="shared" si="49"/>
        <v>20</v>
      </c>
      <c r="BE15" s="49">
        <f t="shared" si="49"/>
        <v>6</v>
      </c>
      <c r="BF15" s="49">
        <f t="shared" si="49"/>
        <v>5</v>
      </c>
      <c r="BG15" s="49">
        <f t="shared" si="49"/>
        <v>1</v>
      </c>
      <c r="BH15" s="49">
        <f t="shared" si="49"/>
        <v>1</v>
      </c>
      <c r="BI15" s="49" t="s">
        <v>51</v>
      </c>
      <c r="BJ15" s="49" t="str">
        <f t="shared" si="25"/>
        <v>ME 16</v>
      </c>
    </row>
    <row r="16" ht="14.25" customHeight="1">
      <c r="A16" s="56">
        <v>15.0</v>
      </c>
      <c r="B16" s="56">
        <f t="shared" si="3"/>
        <v>11</v>
      </c>
      <c r="C16" s="41">
        <f t="shared" si="4"/>
        <v>8</v>
      </c>
      <c r="D16" s="42">
        <f>'Test 1'!$O21</f>
        <v>217</v>
      </c>
      <c r="E16" s="43" t="str">
        <f>'Test 1'!$Z21</f>
        <v/>
      </c>
      <c r="F16" s="42">
        <f>'Test 2'!$O21</f>
        <v>168</v>
      </c>
      <c r="G16" s="43" t="str">
        <f>'Test 2'!$Z21</f>
        <v/>
      </c>
      <c r="H16" s="42">
        <f>'Test 3'!$O21</f>
        <v>378</v>
      </c>
      <c r="I16" s="43" t="str">
        <f>'Test 3'!$Z21</f>
        <v/>
      </c>
      <c r="J16" s="42">
        <f>'Test 4'!$O21</f>
        <v>215</v>
      </c>
      <c r="K16" s="43" t="str">
        <f>'Test 4'!$Z21</f>
        <v/>
      </c>
      <c r="L16" s="42">
        <f>'Test 5'!$O21</f>
        <v>158</v>
      </c>
      <c r="M16" s="43" t="str">
        <f>'Test 5'!$Z21</f>
        <v/>
      </c>
      <c r="N16" s="42">
        <f>'Test 6'!$O21</f>
        <v>369</v>
      </c>
      <c r="O16" s="43" t="str">
        <f>'Test 6'!$Z21</f>
        <v/>
      </c>
      <c r="P16" s="42">
        <f>'Test 7'!$O21</f>
        <v>194</v>
      </c>
      <c r="Q16" s="43" t="str">
        <f>'Test 7'!$Z21</f>
        <v/>
      </c>
      <c r="R16" s="42">
        <f>'Test 8'!$O21</f>
        <v>221</v>
      </c>
      <c r="S16" s="43" t="str">
        <f>'Test 8'!$Z21</f>
        <v/>
      </c>
      <c r="T16" s="42">
        <f>'Test 9'!$O21</f>
        <v>384</v>
      </c>
      <c r="U16" s="43" t="str">
        <f>'Test 9'!$Z21</f>
        <v/>
      </c>
      <c r="V16" s="44"/>
      <c r="W16" s="43" t="str">
        <f>'Test 10'!$Z21</f>
        <v/>
      </c>
      <c r="X16" s="42">
        <f>'Test 11'!$O21</f>
        <v>206</v>
      </c>
      <c r="Y16" s="43" t="str">
        <f>'Test 11'!$Z21</f>
        <v/>
      </c>
      <c r="Z16" s="42">
        <f>'Test 12'!$O21</f>
        <v>363</v>
      </c>
      <c r="AA16" s="45" t="str">
        <f>'Test 12'!$Z21</f>
        <v/>
      </c>
      <c r="AB16" s="57">
        <f t="shared" si="5"/>
        <v>2873.0915</v>
      </c>
      <c r="AC16" s="58">
        <f t="shared" si="6"/>
        <v>0.03325337384</v>
      </c>
      <c r="AD16" s="58"/>
      <c r="AE16" s="59">
        <f t="shared" si="7"/>
        <v>0.09</v>
      </c>
      <c r="AF16" s="59">
        <f t="shared" si="8"/>
        <v>0.0015</v>
      </c>
      <c r="AG16" s="59">
        <f t="shared" si="9"/>
        <v>1</v>
      </c>
      <c r="AH16" s="59">
        <f t="shared" si="10"/>
        <v>1</v>
      </c>
      <c r="AI16" s="59">
        <f t="shared" si="11"/>
        <v>1</v>
      </c>
      <c r="AJ16" s="59">
        <f t="shared" si="12"/>
        <v>0</v>
      </c>
      <c r="AK16" s="59">
        <f t="shared" si="13"/>
        <v>0</v>
      </c>
      <c r="AL16" s="59">
        <f t="shared" si="14"/>
        <v>0</v>
      </c>
      <c r="AM16" s="59">
        <f t="shared" si="15"/>
        <v>1</v>
      </c>
      <c r="AN16" s="59">
        <f t="shared" si="16"/>
        <v>1</v>
      </c>
      <c r="AO16" s="59">
        <f t="shared" si="17"/>
        <v>1</v>
      </c>
      <c r="AP16" s="59">
        <f t="shared" si="18"/>
        <v>0</v>
      </c>
      <c r="AQ16" s="59">
        <f t="shared" si="19"/>
        <v>0</v>
      </c>
      <c r="AR16" s="59">
        <f t="shared" si="20"/>
        <v>0</v>
      </c>
      <c r="AS16" s="59">
        <v>0.0</v>
      </c>
      <c r="AT16" s="59">
        <f t="shared" si="21"/>
        <v>3</v>
      </c>
      <c r="AU16" s="60" t="str">
        <f>VLOOKUP(A16,'Entry list'!A:G,'Entry list'!G$1,0)</f>
        <v>ME</v>
      </c>
      <c r="AV16" s="60" t="str">
        <f t="shared" si="22"/>
        <v>ME</v>
      </c>
      <c r="AW16" s="49">
        <f t="shared" ref="AW16:BB16" si="50">IF($AV16=AW$1,$AB16,100000)</f>
        <v>2873.0915</v>
      </c>
      <c r="AX16" s="49">
        <f t="shared" si="50"/>
        <v>100000</v>
      </c>
      <c r="AY16" s="49">
        <f t="shared" si="50"/>
        <v>100000</v>
      </c>
      <c r="AZ16" s="49">
        <f t="shared" si="50"/>
        <v>100000</v>
      </c>
      <c r="BA16" s="49">
        <f t="shared" si="50"/>
        <v>100000</v>
      </c>
      <c r="BB16" s="49">
        <f t="shared" si="50"/>
        <v>100000</v>
      </c>
      <c r="BC16" s="49">
        <f t="shared" ref="BC16:BH16" si="51">RANK(AW16,AW:AW,1)</f>
        <v>8</v>
      </c>
      <c r="BD16" s="49">
        <f t="shared" si="51"/>
        <v>20</v>
      </c>
      <c r="BE16" s="49">
        <f t="shared" si="51"/>
        <v>6</v>
      </c>
      <c r="BF16" s="49">
        <f t="shared" si="51"/>
        <v>5</v>
      </c>
      <c r="BG16" s="49">
        <f t="shared" si="51"/>
        <v>1</v>
      </c>
      <c r="BH16" s="49">
        <f t="shared" si="51"/>
        <v>1</v>
      </c>
      <c r="BI16" s="49" t="s">
        <v>51</v>
      </c>
      <c r="BJ16" s="49" t="str">
        <f t="shared" si="25"/>
        <v>ME 8</v>
      </c>
    </row>
    <row r="17" ht="14.25" customHeight="1">
      <c r="A17" s="50">
        <v>16.0</v>
      </c>
      <c r="B17" s="50">
        <f t="shared" si="3"/>
        <v>14</v>
      </c>
      <c r="C17" s="51">
        <f t="shared" si="4"/>
        <v>11</v>
      </c>
      <c r="D17" s="42">
        <f>'Test 1'!$O22</f>
        <v>244</v>
      </c>
      <c r="E17" s="43" t="str">
        <f>'Test 1'!$Z22</f>
        <v>A</v>
      </c>
      <c r="F17" s="42">
        <f>'Test 2'!$O22</f>
        <v>175</v>
      </c>
      <c r="G17" s="43" t="str">
        <f>'Test 2'!$Z22</f>
        <v/>
      </c>
      <c r="H17" s="42">
        <f>'Test 3'!$O22</f>
        <v>389</v>
      </c>
      <c r="I17" s="43" t="str">
        <f>'Test 3'!$Z22</f>
        <v/>
      </c>
      <c r="J17" s="42">
        <f>'Test 4'!$O22</f>
        <v>210</v>
      </c>
      <c r="K17" s="43" t="str">
        <f>'Test 4'!$Z22</f>
        <v/>
      </c>
      <c r="L17" s="42">
        <f>'Test 5'!$O22</f>
        <v>158</v>
      </c>
      <c r="M17" s="43" t="str">
        <f>'Test 5'!$Z22</f>
        <v/>
      </c>
      <c r="N17" s="42">
        <f>'Test 6'!$O22</f>
        <v>365</v>
      </c>
      <c r="O17" s="43" t="str">
        <f>'Test 6'!$Z22</f>
        <v/>
      </c>
      <c r="P17" s="42">
        <f>'Test 7'!$O22</f>
        <v>194</v>
      </c>
      <c r="Q17" s="43" t="str">
        <f>'Test 7'!$Z22</f>
        <v/>
      </c>
      <c r="R17" s="42">
        <f>'Test 8'!$O22</f>
        <v>218</v>
      </c>
      <c r="S17" s="43" t="str">
        <f>'Test 8'!$Z22</f>
        <v/>
      </c>
      <c r="T17" s="42">
        <f>'Test 9'!$O22</f>
        <v>394</v>
      </c>
      <c r="U17" s="43" t="str">
        <f>'Test 9'!$Z22</f>
        <v/>
      </c>
      <c r="V17" s="44"/>
      <c r="W17" s="43" t="str">
        <f>'Test 10'!$Z22</f>
        <v/>
      </c>
      <c r="X17" s="42">
        <f>'Test 11'!$O22</f>
        <v>218</v>
      </c>
      <c r="Y17" s="43" t="str">
        <f>'Test 11'!$Z22</f>
        <v/>
      </c>
      <c r="Z17" s="42">
        <f>'Test 12'!$O22</f>
        <v>382</v>
      </c>
      <c r="AA17" s="45" t="str">
        <f>'Test 12'!$Z22</f>
        <v>A</v>
      </c>
      <c r="AB17" s="52">
        <f t="shared" si="5"/>
        <v>2947.1216</v>
      </c>
      <c r="AC17" s="53">
        <f t="shared" si="6"/>
        <v>0.0341102037</v>
      </c>
      <c r="AD17" s="53"/>
      <c r="AE17" s="54">
        <f t="shared" si="7"/>
        <v>0.12</v>
      </c>
      <c r="AF17" s="54">
        <f t="shared" si="8"/>
        <v>0.0016</v>
      </c>
      <c r="AG17" s="54">
        <f t="shared" si="9"/>
        <v>0</v>
      </c>
      <c r="AH17" s="54">
        <f t="shared" si="10"/>
        <v>1</v>
      </c>
      <c r="AI17" s="54">
        <f t="shared" si="11"/>
        <v>1</v>
      </c>
      <c r="AJ17" s="54">
        <f t="shared" si="12"/>
        <v>0</v>
      </c>
      <c r="AK17" s="54">
        <f t="shared" si="13"/>
        <v>0</v>
      </c>
      <c r="AL17" s="54">
        <f t="shared" si="14"/>
        <v>0</v>
      </c>
      <c r="AM17" s="54">
        <f t="shared" si="15"/>
        <v>1</v>
      </c>
      <c r="AN17" s="54">
        <f t="shared" si="16"/>
        <v>1</v>
      </c>
      <c r="AO17" s="54">
        <f t="shared" si="17"/>
        <v>1</v>
      </c>
      <c r="AP17" s="54">
        <f t="shared" si="18"/>
        <v>0</v>
      </c>
      <c r="AQ17" s="54">
        <f t="shared" si="19"/>
        <v>0</v>
      </c>
      <c r="AR17" s="54">
        <f t="shared" si="20"/>
        <v>0</v>
      </c>
      <c r="AS17" s="54">
        <v>0.0</v>
      </c>
      <c r="AT17" s="54">
        <f t="shared" si="21"/>
        <v>0</v>
      </c>
      <c r="AU17" s="55" t="str">
        <f>VLOOKUP(A17,'Entry list'!A:G,'Entry list'!G$1,0)</f>
        <v>ME</v>
      </c>
      <c r="AV17" s="55" t="str">
        <f t="shared" si="22"/>
        <v>ME</v>
      </c>
      <c r="AW17" s="49">
        <f t="shared" ref="AW17:BB17" si="52">IF($AV17=AW$1,$AB17,100000)</f>
        <v>2947.1216</v>
      </c>
      <c r="AX17" s="49">
        <f t="shared" si="52"/>
        <v>100000</v>
      </c>
      <c r="AY17" s="49">
        <f t="shared" si="52"/>
        <v>100000</v>
      </c>
      <c r="AZ17" s="49">
        <f t="shared" si="52"/>
        <v>100000</v>
      </c>
      <c r="BA17" s="49">
        <f t="shared" si="52"/>
        <v>100000</v>
      </c>
      <c r="BB17" s="49">
        <f t="shared" si="52"/>
        <v>100000</v>
      </c>
      <c r="BC17" s="49">
        <f t="shared" ref="BC17:BH17" si="53">RANK(AW17,AW:AW,1)</f>
        <v>11</v>
      </c>
      <c r="BD17" s="49">
        <f t="shared" si="53"/>
        <v>20</v>
      </c>
      <c r="BE17" s="49">
        <f t="shared" si="53"/>
        <v>6</v>
      </c>
      <c r="BF17" s="49">
        <f t="shared" si="53"/>
        <v>5</v>
      </c>
      <c r="BG17" s="49">
        <f t="shared" si="53"/>
        <v>1</v>
      </c>
      <c r="BH17" s="49">
        <f t="shared" si="53"/>
        <v>1</v>
      </c>
      <c r="BI17" s="49" t="s">
        <v>51</v>
      </c>
      <c r="BJ17" s="49" t="str">
        <f t="shared" si="25"/>
        <v>ME 11</v>
      </c>
    </row>
    <row r="18" ht="14.25" customHeight="1">
      <c r="A18" s="56">
        <v>17.0</v>
      </c>
      <c r="B18" s="56">
        <f t="shared" si="3"/>
        <v>23</v>
      </c>
      <c r="C18" s="41">
        <f t="shared" si="4"/>
        <v>14</v>
      </c>
      <c r="D18" s="42">
        <f>'Test 1'!$O23</f>
        <v>212</v>
      </c>
      <c r="E18" s="43" t="str">
        <f>'Test 1'!$Z23</f>
        <v/>
      </c>
      <c r="F18" s="42">
        <f>'Test 2'!$O23</f>
        <v>169</v>
      </c>
      <c r="G18" s="43" t="str">
        <f>'Test 2'!$Z23</f>
        <v/>
      </c>
      <c r="H18" s="42">
        <f>'Test 3'!$O23</f>
        <v>399</v>
      </c>
      <c r="I18" s="43" t="str">
        <f>'Test 3'!$Z23</f>
        <v>A</v>
      </c>
      <c r="J18" s="42">
        <f>'Test 4'!$O23</f>
        <v>214</v>
      </c>
      <c r="K18" s="43" t="str">
        <f>'Test 4'!$Z23</f>
        <v>A</v>
      </c>
      <c r="L18" s="42">
        <f>'Test 5'!$O23</f>
        <v>182</v>
      </c>
      <c r="M18" s="43" t="str">
        <f>'Test 5'!$Z23</f>
        <v>B</v>
      </c>
      <c r="N18" s="42">
        <f>'Test 6'!$O23</f>
        <v>431</v>
      </c>
      <c r="O18" s="43" t="str">
        <f>'Test 6'!$Z23</f>
        <v/>
      </c>
      <c r="P18" s="42">
        <f>'Test 7'!$O23</f>
        <v>180</v>
      </c>
      <c r="Q18" s="43" t="str">
        <f>'Test 7'!$Z23</f>
        <v/>
      </c>
      <c r="R18" s="42">
        <f>'Test 8'!$O23</f>
        <v>197</v>
      </c>
      <c r="S18" s="43" t="str">
        <f>'Test 8'!$Z23</f>
        <v/>
      </c>
      <c r="T18" s="44">
        <f>'Test 9'!$O23</f>
        <v>600</v>
      </c>
      <c r="U18" s="43" t="str">
        <f>'Test 9'!$Z23</f>
        <v>E</v>
      </c>
      <c r="V18" s="44"/>
      <c r="W18" s="43" t="str">
        <f>'Test 10'!$Z23</f>
        <v/>
      </c>
      <c r="X18" s="42">
        <f>'Test 11'!$O23</f>
        <v>196</v>
      </c>
      <c r="Y18" s="43" t="str">
        <f>'Test 11'!$Z23</f>
        <v/>
      </c>
      <c r="Z18" s="42">
        <f>'Test 12'!$O23</f>
        <v>345</v>
      </c>
      <c r="AA18" s="45" t="str">
        <f>'Test 12'!$Z23</f>
        <v/>
      </c>
      <c r="AB18" s="57">
        <f t="shared" si="5"/>
        <v>3125.1017</v>
      </c>
      <c r="AC18" s="58">
        <f t="shared" si="6"/>
        <v>0.03617015856</v>
      </c>
      <c r="AD18" s="58"/>
      <c r="AE18" s="59">
        <f t="shared" si="7"/>
        <v>0.1</v>
      </c>
      <c r="AF18" s="59">
        <f t="shared" si="8"/>
        <v>0.0017</v>
      </c>
      <c r="AG18" s="59">
        <f t="shared" si="9"/>
        <v>1</v>
      </c>
      <c r="AH18" s="59">
        <f t="shared" si="10"/>
        <v>1</v>
      </c>
      <c r="AI18" s="59">
        <f t="shared" si="11"/>
        <v>0</v>
      </c>
      <c r="AJ18" s="59">
        <f t="shared" si="12"/>
        <v>0</v>
      </c>
      <c r="AK18" s="59">
        <f t="shared" si="13"/>
        <v>0</v>
      </c>
      <c r="AL18" s="59">
        <f t="shared" si="14"/>
        <v>0</v>
      </c>
      <c r="AM18" s="59">
        <f t="shared" si="15"/>
        <v>0</v>
      </c>
      <c r="AN18" s="59">
        <f t="shared" si="16"/>
        <v>0</v>
      </c>
      <c r="AO18" s="59">
        <f t="shared" si="17"/>
        <v>1</v>
      </c>
      <c r="AP18" s="59">
        <f t="shared" si="18"/>
        <v>0</v>
      </c>
      <c r="AQ18" s="59">
        <f t="shared" si="19"/>
        <v>0</v>
      </c>
      <c r="AR18" s="59">
        <f t="shared" si="20"/>
        <v>0</v>
      </c>
      <c r="AS18" s="59">
        <v>0.0</v>
      </c>
      <c r="AT18" s="59">
        <f t="shared" si="21"/>
        <v>2</v>
      </c>
      <c r="AU18" s="60" t="str">
        <f>VLOOKUP(A18,'Entry list'!A:G,'Entry list'!G$1,0)</f>
        <v>ME</v>
      </c>
      <c r="AV18" s="60" t="str">
        <f t="shared" si="22"/>
        <v>ME</v>
      </c>
      <c r="AW18" s="49">
        <f t="shared" ref="AW18:BB18" si="54">IF($AV18=AW$1,$AB18,100000)</f>
        <v>3125.1017</v>
      </c>
      <c r="AX18" s="49">
        <f t="shared" si="54"/>
        <v>100000</v>
      </c>
      <c r="AY18" s="49">
        <f t="shared" si="54"/>
        <v>100000</v>
      </c>
      <c r="AZ18" s="49">
        <f t="shared" si="54"/>
        <v>100000</v>
      </c>
      <c r="BA18" s="49">
        <f t="shared" si="54"/>
        <v>100000</v>
      </c>
      <c r="BB18" s="49">
        <f t="shared" si="54"/>
        <v>100000</v>
      </c>
      <c r="BC18" s="49">
        <f t="shared" ref="BC18:BH18" si="55">RANK(AW18,AW:AW,1)</f>
        <v>14</v>
      </c>
      <c r="BD18" s="49">
        <f t="shared" si="55"/>
        <v>20</v>
      </c>
      <c r="BE18" s="49">
        <f t="shared" si="55"/>
        <v>6</v>
      </c>
      <c r="BF18" s="49">
        <f t="shared" si="55"/>
        <v>5</v>
      </c>
      <c r="BG18" s="49">
        <f t="shared" si="55"/>
        <v>1</v>
      </c>
      <c r="BH18" s="49">
        <f t="shared" si="55"/>
        <v>1</v>
      </c>
      <c r="BI18" s="49" t="s">
        <v>51</v>
      </c>
      <c r="BJ18" s="49" t="str">
        <f t="shared" si="25"/>
        <v>ME 14</v>
      </c>
    </row>
    <row r="19" ht="14.25" customHeight="1">
      <c r="A19" s="50">
        <v>18.0</v>
      </c>
      <c r="B19" s="50">
        <f t="shared" si="3"/>
        <v>45</v>
      </c>
      <c r="C19" s="51">
        <f t="shared" si="4"/>
        <v>20</v>
      </c>
      <c r="D19" s="42">
        <f>'Test 1'!$O24</f>
        <v>207</v>
      </c>
      <c r="E19" s="43" t="str">
        <f>'Test 1'!$Z24</f>
        <v/>
      </c>
      <c r="F19" s="42">
        <f>'Test 2'!$O24</f>
        <v>160</v>
      </c>
      <c r="G19" s="43" t="str">
        <f>'Test 2'!$Z24</f>
        <v/>
      </c>
      <c r="H19" s="42">
        <f>'Test 3'!$O24</f>
        <v>382</v>
      </c>
      <c r="I19" s="43" t="str">
        <f>'Test 3'!$Z24</f>
        <v/>
      </c>
      <c r="J19" s="44">
        <f>'Test 4'!$O24</f>
        <v>780</v>
      </c>
      <c r="K19" s="43" t="str">
        <f>'Test 4'!$Z24</f>
        <v>F</v>
      </c>
      <c r="L19" s="44">
        <f>'Test 5'!$O24</f>
        <v>600</v>
      </c>
      <c r="M19" s="43" t="str">
        <f>'Test 5'!$Z24</f>
        <v>F</v>
      </c>
      <c r="N19" s="44">
        <f>'Test 6'!$O24</f>
        <v>1200</v>
      </c>
      <c r="O19" s="43" t="str">
        <f>'Test 6'!$Z24</f>
        <v>F</v>
      </c>
      <c r="P19" s="44">
        <f>'Test 7'!$O24</f>
        <v>720</v>
      </c>
      <c r="Q19" s="43" t="str">
        <f>'Test 7'!$Z24</f>
        <v>F</v>
      </c>
      <c r="R19" s="44">
        <f>'Test 8'!$O24</f>
        <v>720</v>
      </c>
      <c r="S19" s="43" t="str">
        <f>'Test 8'!$Z24</f>
        <v>F</v>
      </c>
      <c r="T19" s="44">
        <f>'Test 9'!$O24</f>
        <v>1200</v>
      </c>
      <c r="U19" s="43" t="str">
        <f>'Test 9'!$Z24</f>
        <v>F</v>
      </c>
      <c r="V19" s="44"/>
      <c r="W19" s="43"/>
      <c r="X19" s="44">
        <f>'Test 11'!$O24</f>
        <v>720</v>
      </c>
      <c r="Y19" s="43" t="str">
        <f>'Test 11'!$Z24</f>
        <v>F</v>
      </c>
      <c r="Z19" s="44">
        <f>'Test 12'!$O24</f>
        <v>1200</v>
      </c>
      <c r="AA19" s="45" t="str">
        <f>'Test 12'!$Z24</f>
        <v>F</v>
      </c>
      <c r="AB19" s="52">
        <f t="shared" si="5"/>
        <v>7889.0918</v>
      </c>
      <c r="AC19" s="53">
        <f t="shared" si="6"/>
        <v>0.09130893287</v>
      </c>
      <c r="AD19" s="53"/>
      <c r="AE19" s="54">
        <f t="shared" si="7"/>
        <v>0.09</v>
      </c>
      <c r="AF19" s="54">
        <f t="shared" si="8"/>
        <v>0.0018</v>
      </c>
      <c r="AG19" s="54">
        <f t="shared" si="9"/>
        <v>1</v>
      </c>
      <c r="AH19" s="54">
        <f t="shared" si="10"/>
        <v>1</v>
      </c>
      <c r="AI19" s="54">
        <f t="shared" si="11"/>
        <v>1</v>
      </c>
      <c r="AJ19" s="54">
        <f t="shared" si="12"/>
        <v>0</v>
      </c>
      <c r="AK19" s="54">
        <f t="shared" si="13"/>
        <v>0</v>
      </c>
      <c r="AL19" s="54">
        <f t="shared" si="14"/>
        <v>0</v>
      </c>
      <c r="AM19" s="54">
        <f t="shared" si="15"/>
        <v>0</v>
      </c>
      <c r="AN19" s="54">
        <f t="shared" si="16"/>
        <v>0</v>
      </c>
      <c r="AO19" s="54">
        <f t="shared" si="17"/>
        <v>0</v>
      </c>
      <c r="AP19" s="54">
        <f t="shared" si="18"/>
        <v>0</v>
      </c>
      <c r="AQ19" s="54">
        <f t="shared" si="19"/>
        <v>0</v>
      </c>
      <c r="AR19" s="54">
        <f t="shared" si="20"/>
        <v>0</v>
      </c>
      <c r="AS19" s="54">
        <v>0.0</v>
      </c>
      <c r="AT19" s="54">
        <f t="shared" si="21"/>
        <v>3</v>
      </c>
      <c r="AU19" s="55" t="str">
        <f>VLOOKUP(A19,'Entry list'!A:G,'Entry list'!G$1,0)</f>
        <v>ME</v>
      </c>
      <c r="AV19" s="55" t="str">
        <f t="shared" si="22"/>
        <v>ME</v>
      </c>
      <c r="AW19" s="49">
        <f t="shared" ref="AW19:BB19" si="56">IF($AV19=AW$1,$AB19,100000)</f>
        <v>7889.0918</v>
      </c>
      <c r="AX19" s="49">
        <f t="shared" si="56"/>
        <v>100000</v>
      </c>
      <c r="AY19" s="49">
        <f t="shared" si="56"/>
        <v>100000</v>
      </c>
      <c r="AZ19" s="49">
        <f t="shared" si="56"/>
        <v>100000</v>
      </c>
      <c r="BA19" s="49">
        <f t="shared" si="56"/>
        <v>100000</v>
      </c>
      <c r="BB19" s="49">
        <f t="shared" si="56"/>
        <v>100000</v>
      </c>
      <c r="BC19" s="49">
        <f t="shared" ref="BC19:BH19" si="57">RANK(AW19,AW:AW,1)</f>
        <v>20</v>
      </c>
      <c r="BD19" s="49">
        <f t="shared" si="57"/>
        <v>20</v>
      </c>
      <c r="BE19" s="49">
        <f t="shared" si="57"/>
        <v>6</v>
      </c>
      <c r="BF19" s="49">
        <f t="shared" si="57"/>
        <v>5</v>
      </c>
      <c r="BG19" s="49">
        <f t="shared" si="57"/>
        <v>1</v>
      </c>
      <c r="BH19" s="49">
        <f t="shared" si="57"/>
        <v>1</v>
      </c>
      <c r="BI19" s="49" t="s">
        <v>51</v>
      </c>
      <c r="BJ19" s="49" t="str">
        <f t="shared" si="25"/>
        <v>ME 20</v>
      </c>
    </row>
    <row r="20" ht="14.25" customHeight="1">
      <c r="A20" s="56">
        <v>19.0</v>
      </c>
      <c r="B20" s="56">
        <f t="shared" si="3"/>
        <v>19</v>
      </c>
      <c r="C20" s="41">
        <f t="shared" si="4"/>
        <v>13</v>
      </c>
      <c r="D20" s="42">
        <f>'Test 1'!$O25</f>
        <v>240</v>
      </c>
      <c r="E20" s="43" t="str">
        <f>'Test 1'!$Z25</f>
        <v/>
      </c>
      <c r="F20" s="42">
        <f>'Test 2'!$O25</f>
        <v>175</v>
      </c>
      <c r="G20" s="43" t="str">
        <f>'Test 2'!$Z25</f>
        <v/>
      </c>
      <c r="H20" s="42">
        <f>'Test 3'!$O25</f>
        <v>448</v>
      </c>
      <c r="I20" s="43" t="str">
        <f>'Test 3'!$Z25</f>
        <v/>
      </c>
      <c r="J20" s="42">
        <f>'Test 4'!$O25</f>
        <v>230</v>
      </c>
      <c r="K20" s="43" t="str">
        <f>'Test 4'!$Z25</f>
        <v/>
      </c>
      <c r="L20" s="42">
        <f>'Test 5'!$O25</f>
        <v>164</v>
      </c>
      <c r="M20" s="43" t="str">
        <f>'Test 5'!$Z25</f>
        <v/>
      </c>
      <c r="N20" s="42">
        <f>'Test 6'!$O25</f>
        <v>392</v>
      </c>
      <c r="O20" s="43" t="str">
        <f>'Test 6'!$Z25</f>
        <v/>
      </c>
      <c r="P20" s="42">
        <f>'Test 7'!$O25</f>
        <v>196</v>
      </c>
      <c r="Q20" s="43" t="str">
        <f>'Test 7'!$Z25</f>
        <v/>
      </c>
      <c r="R20" s="42">
        <f>'Test 8'!$O25</f>
        <v>214</v>
      </c>
      <c r="S20" s="43" t="str">
        <f>'Test 8'!$Z25</f>
        <v/>
      </c>
      <c r="T20" s="42">
        <f>'Test 9'!$O25</f>
        <v>418</v>
      </c>
      <c r="U20" s="43" t="str">
        <f>'Test 9'!$Z25</f>
        <v/>
      </c>
      <c r="V20" s="44"/>
      <c r="W20" s="43" t="str">
        <f>'Test 10'!$Z25</f>
        <v/>
      </c>
      <c r="X20" s="42">
        <f>'Test 11'!$O25</f>
        <v>214</v>
      </c>
      <c r="Y20" s="43" t="str">
        <f>'Test 11'!$Z25</f>
        <v/>
      </c>
      <c r="Z20" s="42">
        <f>'Test 12'!$O25</f>
        <v>395</v>
      </c>
      <c r="AA20" s="45" t="str">
        <f>'Test 12'!$Z25</f>
        <v/>
      </c>
      <c r="AB20" s="57">
        <f t="shared" si="5"/>
        <v>3086.0919</v>
      </c>
      <c r="AC20" s="58">
        <f t="shared" si="6"/>
        <v>0.03571865625</v>
      </c>
      <c r="AD20" s="58"/>
      <c r="AE20" s="59">
        <f t="shared" si="7"/>
        <v>0.09</v>
      </c>
      <c r="AF20" s="59">
        <f t="shared" si="8"/>
        <v>0.0019</v>
      </c>
      <c r="AG20" s="59">
        <f t="shared" si="9"/>
        <v>1</v>
      </c>
      <c r="AH20" s="59">
        <f t="shared" si="10"/>
        <v>1</v>
      </c>
      <c r="AI20" s="59">
        <f t="shared" si="11"/>
        <v>1</v>
      </c>
      <c r="AJ20" s="59">
        <f t="shared" si="12"/>
        <v>0</v>
      </c>
      <c r="AK20" s="59">
        <f t="shared" si="13"/>
        <v>0</v>
      </c>
      <c r="AL20" s="59">
        <f t="shared" si="14"/>
        <v>0</v>
      </c>
      <c r="AM20" s="59">
        <f t="shared" si="15"/>
        <v>1</v>
      </c>
      <c r="AN20" s="59">
        <f t="shared" si="16"/>
        <v>1</v>
      </c>
      <c r="AO20" s="59">
        <f t="shared" si="17"/>
        <v>1</v>
      </c>
      <c r="AP20" s="59">
        <f t="shared" si="18"/>
        <v>0</v>
      </c>
      <c r="AQ20" s="59">
        <f t="shared" si="19"/>
        <v>0</v>
      </c>
      <c r="AR20" s="59">
        <f t="shared" si="20"/>
        <v>0</v>
      </c>
      <c r="AS20" s="59">
        <v>0.0</v>
      </c>
      <c r="AT20" s="59">
        <f t="shared" si="21"/>
        <v>3</v>
      </c>
      <c r="AU20" s="60" t="str">
        <f>VLOOKUP(A20,'Entry list'!A:G,'Entry list'!G$1,0)</f>
        <v>ME</v>
      </c>
      <c r="AV20" s="60" t="str">
        <f t="shared" si="22"/>
        <v>ME</v>
      </c>
      <c r="AW20" s="49">
        <f t="shared" ref="AW20:BB20" si="58">IF($AV20=AW$1,$AB20,100000)</f>
        <v>3086.0919</v>
      </c>
      <c r="AX20" s="49">
        <f t="shared" si="58"/>
        <v>100000</v>
      </c>
      <c r="AY20" s="49">
        <f t="shared" si="58"/>
        <v>100000</v>
      </c>
      <c r="AZ20" s="49">
        <f t="shared" si="58"/>
        <v>100000</v>
      </c>
      <c r="BA20" s="49">
        <f t="shared" si="58"/>
        <v>100000</v>
      </c>
      <c r="BB20" s="49">
        <f t="shared" si="58"/>
        <v>100000</v>
      </c>
      <c r="BC20" s="49">
        <f t="shared" ref="BC20:BH20" si="59">RANK(AW20,AW:AW,1)</f>
        <v>13</v>
      </c>
      <c r="BD20" s="49">
        <f t="shared" si="59"/>
        <v>20</v>
      </c>
      <c r="BE20" s="49">
        <f t="shared" si="59"/>
        <v>6</v>
      </c>
      <c r="BF20" s="49">
        <f t="shared" si="59"/>
        <v>5</v>
      </c>
      <c r="BG20" s="49">
        <f t="shared" si="59"/>
        <v>1</v>
      </c>
      <c r="BH20" s="49">
        <f t="shared" si="59"/>
        <v>1</v>
      </c>
      <c r="BI20" s="49" t="s">
        <v>51</v>
      </c>
      <c r="BJ20" s="49" t="str">
        <f t="shared" si="25"/>
        <v>ME 13</v>
      </c>
    </row>
    <row r="21" ht="14.25" customHeight="1">
      <c r="A21" s="50">
        <v>20.0</v>
      </c>
      <c r="B21" s="50">
        <f t="shared" si="3"/>
        <v>22</v>
      </c>
      <c r="C21" s="51">
        <f t="shared" si="4"/>
        <v>3</v>
      </c>
      <c r="D21" s="42">
        <f>'Test 1'!$O26</f>
        <v>240</v>
      </c>
      <c r="E21" s="43" t="str">
        <f>'Test 1'!$Z26</f>
        <v/>
      </c>
      <c r="F21" s="42">
        <f>'Test 2'!$O26</f>
        <v>175</v>
      </c>
      <c r="G21" s="43" t="str">
        <f>'Test 2'!$Z26</f>
        <v/>
      </c>
      <c r="H21" s="42">
        <f>'Test 3'!$O26</f>
        <v>418</v>
      </c>
      <c r="I21" s="43" t="str">
        <f>'Test 3'!$Z26</f>
        <v/>
      </c>
      <c r="J21" s="42">
        <f>'Test 4'!$O26</f>
        <v>230</v>
      </c>
      <c r="K21" s="43" t="str">
        <f>'Test 4'!$Z26</f>
        <v/>
      </c>
      <c r="L21" s="42">
        <f>'Test 5'!$O26</f>
        <v>168</v>
      </c>
      <c r="M21" s="43" t="str">
        <f>'Test 5'!$Z26</f>
        <v/>
      </c>
      <c r="N21" s="42">
        <f>'Test 6'!$O26</f>
        <v>404</v>
      </c>
      <c r="O21" s="43" t="str">
        <f>'Test 6'!$Z26</f>
        <v/>
      </c>
      <c r="P21" s="42">
        <f>'Test 7'!$O26</f>
        <v>197</v>
      </c>
      <c r="Q21" s="43" t="str">
        <f>'Test 7'!$Z26</f>
        <v/>
      </c>
      <c r="R21" s="42">
        <f>'Test 8'!$O26</f>
        <v>224</v>
      </c>
      <c r="S21" s="43" t="str">
        <f>'Test 8'!$Z26</f>
        <v/>
      </c>
      <c r="T21" s="42">
        <f>'Test 9'!$O26</f>
        <v>413</v>
      </c>
      <c r="U21" s="43" t="str">
        <f>'Test 9'!$Z26</f>
        <v/>
      </c>
      <c r="V21" s="44"/>
      <c r="W21" s="43" t="str">
        <f>'Test 10'!$Z26</f>
        <v/>
      </c>
      <c r="X21" s="42">
        <f>'Test 11'!$O26</f>
        <v>219</v>
      </c>
      <c r="Y21" s="43" t="str">
        <f>'Test 11'!$Z26</f>
        <v/>
      </c>
      <c r="Z21" s="42">
        <f>'Test 12'!$O26</f>
        <v>418</v>
      </c>
      <c r="AA21" s="45" t="str">
        <f>'Test 12'!$Z26</f>
        <v/>
      </c>
      <c r="AB21" s="52">
        <f t="shared" si="5"/>
        <v>3106.092</v>
      </c>
      <c r="AC21" s="58">
        <f t="shared" si="6"/>
        <v>0.03595013889</v>
      </c>
      <c r="AD21" s="58"/>
      <c r="AE21" s="54">
        <f t="shared" si="7"/>
        <v>0.09</v>
      </c>
      <c r="AF21" s="54">
        <f t="shared" si="8"/>
        <v>0.002</v>
      </c>
      <c r="AG21" s="54">
        <f t="shared" si="9"/>
        <v>1</v>
      </c>
      <c r="AH21" s="54">
        <f t="shared" si="10"/>
        <v>1</v>
      </c>
      <c r="AI21" s="54">
        <f t="shared" si="11"/>
        <v>1</v>
      </c>
      <c r="AJ21" s="54">
        <f t="shared" si="12"/>
        <v>0</v>
      </c>
      <c r="AK21" s="54">
        <f t="shared" si="13"/>
        <v>0</v>
      </c>
      <c r="AL21" s="54">
        <f t="shared" si="14"/>
        <v>0</v>
      </c>
      <c r="AM21" s="54">
        <f t="shared" si="15"/>
        <v>1</v>
      </c>
      <c r="AN21" s="54">
        <f t="shared" si="16"/>
        <v>1</v>
      </c>
      <c r="AO21" s="54">
        <f t="shared" si="17"/>
        <v>1</v>
      </c>
      <c r="AP21" s="54">
        <f t="shared" si="18"/>
        <v>0</v>
      </c>
      <c r="AQ21" s="54">
        <f t="shared" si="19"/>
        <v>0</v>
      </c>
      <c r="AR21" s="54">
        <f t="shared" si="20"/>
        <v>0</v>
      </c>
      <c r="AS21" s="54">
        <v>0.0</v>
      </c>
      <c r="AT21" s="54">
        <f t="shared" si="21"/>
        <v>3</v>
      </c>
      <c r="AU21" s="55" t="str">
        <f>VLOOKUP(A21,'Entry list'!A:G,'Entry list'!G$1,0)</f>
        <v>HE</v>
      </c>
      <c r="AV21" s="55" t="str">
        <f t="shared" si="22"/>
        <v>HE</v>
      </c>
      <c r="AW21" s="49">
        <f t="shared" ref="AW21:BB21" si="60">IF($AV21=AW$1,$AB21,100000)</f>
        <v>100000</v>
      </c>
      <c r="AX21" s="49">
        <f t="shared" si="60"/>
        <v>100000</v>
      </c>
      <c r="AY21" s="49">
        <f t="shared" si="60"/>
        <v>3106.092</v>
      </c>
      <c r="AZ21" s="49">
        <f t="shared" si="60"/>
        <v>100000</v>
      </c>
      <c r="BA21" s="49">
        <f t="shared" si="60"/>
        <v>100000</v>
      </c>
      <c r="BB21" s="49">
        <f t="shared" si="60"/>
        <v>100000</v>
      </c>
      <c r="BC21" s="49">
        <f t="shared" ref="BC21:BH21" si="61">RANK(AW21,AW:AW,1)</f>
        <v>21</v>
      </c>
      <c r="BD21" s="49">
        <f t="shared" si="61"/>
        <v>20</v>
      </c>
      <c r="BE21" s="49">
        <f t="shared" si="61"/>
        <v>3</v>
      </c>
      <c r="BF21" s="49">
        <f t="shared" si="61"/>
        <v>5</v>
      </c>
      <c r="BG21" s="49">
        <f t="shared" si="61"/>
        <v>1</v>
      </c>
      <c r="BH21" s="49">
        <f t="shared" si="61"/>
        <v>1</v>
      </c>
      <c r="BI21" s="49" t="s">
        <v>51</v>
      </c>
      <c r="BJ21" s="49" t="str">
        <f t="shared" si="25"/>
        <v>HE 3</v>
      </c>
    </row>
    <row r="22" ht="14.25" customHeight="1">
      <c r="A22" s="56">
        <v>21.0</v>
      </c>
      <c r="B22" s="56">
        <f t="shared" si="3"/>
        <v>28</v>
      </c>
      <c r="C22" s="41">
        <f t="shared" si="4"/>
        <v>15</v>
      </c>
      <c r="D22" s="42">
        <f>'Test 1'!$O27</f>
        <v>282</v>
      </c>
      <c r="E22" s="43" t="str">
        <f>'Test 1'!$Z27</f>
        <v>AA</v>
      </c>
      <c r="F22" s="42">
        <f>'Test 2'!$O27</f>
        <v>187</v>
      </c>
      <c r="G22" s="43" t="str">
        <f>'Test 2'!$Z27</f>
        <v/>
      </c>
      <c r="H22" s="42">
        <f>'Test 3'!$O27</f>
        <v>441</v>
      </c>
      <c r="I22" s="43" t="str">
        <f>'Test 3'!$Z27</f>
        <v/>
      </c>
      <c r="J22" s="42">
        <f>'Test 4'!$O27</f>
        <v>243</v>
      </c>
      <c r="K22" s="43" t="str">
        <f>'Test 4'!$Z27</f>
        <v/>
      </c>
      <c r="L22" s="42">
        <f>'Test 5'!$O27</f>
        <v>171</v>
      </c>
      <c r="M22" s="43" t="str">
        <f>'Test 5'!$Z27</f>
        <v/>
      </c>
      <c r="N22" s="42">
        <f>'Test 6'!$O27</f>
        <v>401</v>
      </c>
      <c r="O22" s="43" t="str">
        <f>'Test 6'!$Z27</f>
        <v/>
      </c>
      <c r="P22" s="42">
        <f>'Test 7'!$O27</f>
        <v>206</v>
      </c>
      <c r="Q22" s="43" t="str">
        <f>'Test 7'!$Z27</f>
        <v/>
      </c>
      <c r="R22" s="42">
        <f>'Test 8'!$O27</f>
        <v>229</v>
      </c>
      <c r="S22" s="43" t="str">
        <f>'Test 8'!$Z27</f>
        <v/>
      </c>
      <c r="T22" s="42">
        <f>'Test 9'!$O27</f>
        <v>426</v>
      </c>
      <c r="U22" s="43" t="str">
        <f>'Test 9'!$Z27</f>
        <v/>
      </c>
      <c r="V22" s="44"/>
      <c r="W22" s="43" t="str">
        <f>'Test 10'!$Z27</f>
        <v/>
      </c>
      <c r="X22" s="42">
        <f>'Test 11'!$O27</f>
        <v>230</v>
      </c>
      <c r="Y22" s="43" t="str">
        <f>'Test 11'!$Z27</f>
        <v/>
      </c>
      <c r="Z22" s="42">
        <f>'Test 12'!$O27</f>
        <v>408</v>
      </c>
      <c r="AA22" s="45" t="str">
        <f>'Test 12'!$Z27</f>
        <v/>
      </c>
      <c r="AB22" s="57">
        <f t="shared" si="5"/>
        <v>3224.1221</v>
      </c>
      <c r="AC22" s="58">
        <f t="shared" si="6"/>
        <v>0.03731622801</v>
      </c>
      <c r="AD22" s="58"/>
      <c r="AE22" s="59">
        <f t="shared" si="7"/>
        <v>0.12</v>
      </c>
      <c r="AF22" s="59">
        <f t="shared" si="8"/>
        <v>0.0021</v>
      </c>
      <c r="AG22" s="59">
        <f t="shared" si="9"/>
        <v>0</v>
      </c>
      <c r="AH22" s="59">
        <f t="shared" si="10"/>
        <v>1</v>
      </c>
      <c r="AI22" s="59">
        <f t="shared" si="11"/>
        <v>1</v>
      </c>
      <c r="AJ22" s="59">
        <f t="shared" si="12"/>
        <v>0</v>
      </c>
      <c r="AK22" s="59">
        <f t="shared" si="13"/>
        <v>0</v>
      </c>
      <c r="AL22" s="59">
        <f t="shared" si="14"/>
        <v>0</v>
      </c>
      <c r="AM22" s="59">
        <f t="shared" si="15"/>
        <v>1</v>
      </c>
      <c r="AN22" s="59">
        <f t="shared" si="16"/>
        <v>1</v>
      </c>
      <c r="AO22" s="59">
        <f t="shared" si="17"/>
        <v>1</v>
      </c>
      <c r="AP22" s="59">
        <f t="shared" si="18"/>
        <v>0</v>
      </c>
      <c r="AQ22" s="59">
        <f t="shared" si="19"/>
        <v>0</v>
      </c>
      <c r="AR22" s="59">
        <f t="shared" si="20"/>
        <v>0</v>
      </c>
      <c r="AS22" s="59">
        <v>0.0</v>
      </c>
      <c r="AT22" s="59">
        <f t="shared" si="21"/>
        <v>0</v>
      </c>
      <c r="AU22" s="60" t="str">
        <f>VLOOKUP(A22,'Entry list'!A:G,'Entry list'!G$1,0)</f>
        <v>ME</v>
      </c>
      <c r="AV22" s="60" t="str">
        <f t="shared" si="22"/>
        <v>ME</v>
      </c>
      <c r="AW22" s="49">
        <f t="shared" ref="AW22:BB22" si="62">IF($AV22=AW$1,$AB22,100000)</f>
        <v>3224.1221</v>
      </c>
      <c r="AX22" s="49">
        <f t="shared" si="62"/>
        <v>100000</v>
      </c>
      <c r="AY22" s="49">
        <f t="shared" si="62"/>
        <v>100000</v>
      </c>
      <c r="AZ22" s="49">
        <f t="shared" si="62"/>
        <v>100000</v>
      </c>
      <c r="BA22" s="49">
        <f t="shared" si="62"/>
        <v>100000</v>
      </c>
      <c r="BB22" s="49">
        <f t="shared" si="62"/>
        <v>100000</v>
      </c>
      <c r="BC22" s="49">
        <f t="shared" ref="BC22:BH22" si="63">RANK(AW22,AW:AW,1)</f>
        <v>15</v>
      </c>
      <c r="BD22" s="49">
        <f t="shared" si="63"/>
        <v>20</v>
      </c>
      <c r="BE22" s="49">
        <f t="shared" si="63"/>
        <v>6</v>
      </c>
      <c r="BF22" s="49">
        <f t="shared" si="63"/>
        <v>5</v>
      </c>
      <c r="BG22" s="49">
        <f t="shared" si="63"/>
        <v>1</v>
      </c>
      <c r="BH22" s="49">
        <f t="shared" si="63"/>
        <v>1</v>
      </c>
      <c r="BI22" s="49" t="s">
        <v>51</v>
      </c>
      <c r="BJ22" s="49" t="str">
        <f t="shared" si="25"/>
        <v>ME 15</v>
      </c>
    </row>
    <row r="23" ht="14.25" customHeight="1">
      <c r="A23" s="50">
        <v>22.0</v>
      </c>
      <c r="B23" s="50">
        <f t="shared" si="3"/>
        <v>6</v>
      </c>
      <c r="C23" s="51">
        <f t="shared" si="4"/>
        <v>3</v>
      </c>
      <c r="D23" s="42">
        <f>'Test 1'!$O28</f>
        <v>221</v>
      </c>
      <c r="E23" s="43" t="str">
        <f>'Test 1'!$Z28</f>
        <v>A</v>
      </c>
      <c r="F23" s="42">
        <f>'Test 2'!$O28</f>
        <v>164</v>
      </c>
      <c r="G23" s="43" t="str">
        <f>'Test 2'!$Z28</f>
        <v/>
      </c>
      <c r="H23" s="42">
        <f>'Test 3'!$O28</f>
        <v>360</v>
      </c>
      <c r="I23" s="43" t="str">
        <f>'Test 3'!$Z28</f>
        <v/>
      </c>
      <c r="J23" s="42">
        <f>'Test 4'!$O28</f>
        <v>212</v>
      </c>
      <c r="K23" s="43" t="str">
        <f>'Test 4'!$Z28</f>
        <v>A</v>
      </c>
      <c r="L23" s="42">
        <f>'Test 5'!$O28</f>
        <v>157</v>
      </c>
      <c r="M23" s="43" t="str">
        <f>'Test 5'!$Z28</f>
        <v/>
      </c>
      <c r="N23" s="42">
        <f>'Test 6'!$O28</f>
        <v>428</v>
      </c>
      <c r="O23" s="43" t="str">
        <f>'Test 6'!$Z28</f>
        <v>D</v>
      </c>
      <c r="P23" s="42">
        <f>'Test 7'!$O28</f>
        <v>183</v>
      </c>
      <c r="Q23" s="43" t="str">
        <f>'Test 7'!$Z28</f>
        <v/>
      </c>
      <c r="R23" s="42">
        <f>'Test 8'!$O28</f>
        <v>199</v>
      </c>
      <c r="S23" s="43" t="str">
        <f>'Test 8'!$Z28</f>
        <v/>
      </c>
      <c r="T23" s="42">
        <f>'Test 9'!$O28</f>
        <v>358</v>
      </c>
      <c r="U23" s="43" t="str">
        <f>'Test 9'!$Z28</f>
        <v/>
      </c>
      <c r="V23" s="44"/>
      <c r="W23" s="43" t="str">
        <f>'Test 10'!$Z28</f>
        <v/>
      </c>
      <c r="X23" s="42">
        <f>'Test 11'!$O28</f>
        <v>201</v>
      </c>
      <c r="Y23" s="43" t="str">
        <f>'Test 11'!$Z28</f>
        <v/>
      </c>
      <c r="Z23" s="42">
        <f>'Test 12'!$O28</f>
        <v>352</v>
      </c>
      <c r="AA23" s="45" t="str">
        <f>'Test 12'!$Z28</f>
        <v/>
      </c>
      <c r="AB23" s="52">
        <f t="shared" si="5"/>
        <v>2835.1222</v>
      </c>
      <c r="AC23" s="58">
        <f t="shared" si="6"/>
        <v>0.03281391435</v>
      </c>
      <c r="AD23" s="58"/>
      <c r="AE23" s="54">
        <f t="shared" si="7"/>
        <v>0.12</v>
      </c>
      <c r="AF23" s="54">
        <f t="shared" si="8"/>
        <v>0.0022</v>
      </c>
      <c r="AG23" s="54">
        <f t="shared" si="9"/>
        <v>0</v>
      </c>
      <c r="AH23" s="54">
        <f t="shared" si="10"/>
        <v>1</v>
      </c>
      <c r="AI23" s="54">
        <f t="shared" si="11"/>
        <v>1</v>
      </c>
      <c r="AJ23" s="54">
        <f t="shared" si="12"/>
        <v>0</v>
      </c>
      <c r="AK23" s="54">
        <f t="shared" si="13"/>
        <v>0</v>
      </c>
      <c r="AL23" s="54">
        <f t="shared" si="14"/>
        <v>0</v>
      </c>
      <c r="AM23" s="54">
        <f t="shared" si="15"/>
        <v>0</v>
      </c>
      <c r="AN23" s="54">
        <f t="shared" si="16"/>
        <v>1</v>
      </c>
      <c r="AO23" s="54">
        <f t="shared" si="17"/>
        <v>0</v>
      </c>
      <c r="AP23" s="54">
        <f t="shared" si="18"/>
        <v>0</v>
      </c>
      <c r="AQ23" s="54">
        <f t="shared" si="19"/>
        <v>0</v>
      </c>
      <c r="AR23" s="54">
        <f t="shared" si="20"/>
        <v>0</v>
      </c>
      <c r="AS23" s="54">
        <v>0.0</v>
      </c>
      <c r="AT23" s="54">
        <f t="shared" si="21"/>
        <v>0</v>
      </c>
      <c r="AU23" s="55" t="str">
        <f>VLOOKUP(A23,'Entry list'!A:G,'Entry list'!G$1,0)</f>
        <v>ME</v>
      </c>
      <c r="AV23" s="55" t="str">
        <f t="shared" si="22"/>
        <v>ME</v>
      </c>
      <c r="AW23" s="49">
        <f t="shared" ref="AW23:BB23" si="64">IF($AV23=AW$1,$AB23,100000)</f>
        <v>2835.1222</v>
      </c>
      <c r="AX23" s="49">
        <f t="shared" si="64"/>
        <v>100000</v>
      </c>
      <c r="AY23" s="49">
        <f t="shared" si="64"/>
        <v>100000</v>
      </c>
      <c r="AZ23" s="49">
        <f t="shared" si="64"/>
        <v>100000</v>
      </c>
      <c r="BA23" s="49">
        <f t="shared" si="64"/>
        <v>100000</v>
      </c>
      <c r="BB23" s="49">
        <f t="shared" si="64"/>
        <v>100000</v>
      </c>
      <c r="BC23" s="49">
        <f t="shared" ref="BC23:BH23" si="65">RANK(AW23,AW:AW,1)</f>
        <v>3</v>
      </c>
      <c r="BD23" s="49">
        <f t="shared" si="65"/>
        <v>20</v>
      </c>
      <c r="BE23" s="49">
        <f t="shared" si="65"/>
        <v>6</v>
      </c>
      <c r="BF23" s="49">
        <f t="shared" si="65"/>
        <v>5</v>
      </c>
      <c r="BG23" s="49">
        <f t="shared" si="65"/>
        <v>1</v>
      </c>
      <c r="BH23" s="49">
        <f t="shared" si="65"/>
        <v>1</v>
      </c>
      <c r="BI23" s="49" t="s">
        <v>51</v>
      </c>
      <c r="BJ23" s="49" t="str">
        <f t="shared" si="25"/>
        <v>ME 3</v>
      </c>
    </row>
    <row r="24" ht="14.25" customHeight="1">
      <c r="A24" s="56">
        <v>23.0</v>
      </c>
      <c r="B24" s="56">
        <f t="shared" si="3"/>
        <v>46</v>
      </c>
      <c r="C24" s="41">
        <f t="shared" si="4"/>
        <v>5</v>
      </c>
      <c r="D24" s="42">
        <f>'Test 1'!$O29</f>
        <v>245</v>
      </c>
      <c r="E24" s="43" t="str">
        <f>'Test 1'!$Z29</f>
        <v>A</v>
      </c>
      <c r="F24" s="42">
        <f>'Test 2'!$O29</f>
        <v>164</v>
      </c>
      <c r="G24" s="43" t="str">
        <f>'Test 2'!$Z29</f>
        <v/>
      </c>
      <c r="H24" s="42">
        <f>'Test 3'!$O29</f>
        <v>398</v>
      </c>
      <c r="I24" s="43" t="str">
        <f>'Test 3'!$Z29</f>
        <v/>
      </c>
      <c r="J24" s="44">
        <f>'Test 4'!$O29</f>
        <v>780</v>
      </c>
      <c r="K24" s="43" t="str">
        <f>'Test 4'!$Z29</f>
        <v>F</v>
      </c>
      <c r="L24" s="44">
        <f>'Test 5'!$O29</f>
        <v>600</v>
      </c>
      <c r="M24" s="43" t="str">
        <f>'Test 5'!$Z29</f>
        <v>F</v>
      </c>
      <c r="N24" s="44">
        <f>'Test 6'!$O29</f>
        <v>1200</v>
      </c>
      <c r="O24" s="43" t="str">
        <f>'Test 6'!$Z29</f>
        <v>F</v>
      </c>
      <c r="P24" s="44">
        <f>'Test 7'!$O29</f>
        <v>720</v>
      </c>
      <c r="Q24" s="43" t="str">
        <f>'Test 7'!$Z29</f>
        <v>F</v>
      </c>
      <c r="R24" s="44">
        <f>'Test 8'!$O29</f>
        <v>720</v>
      </c>
      <c r="S24" s="43" t="str">
        <f>'Test 8'!$Z29</f>
        <v>F</v>
      </c>
      <c r="T24" s="44">
        <f>'Test 9'!$O29</f>
        <v>1200</v>
      </c>
      <c r="U24" s="43" t="str">
        <f>'Test 9'!$Z29</f>
        <v>F</v>
      </c>
      <c r="V24" s="44"/>
      <c r="W24" s="43"/>
      <c r="X24" s="44">
        <f>'Test 11'!$O29</f>
        <v>720</v>
      </c>
      <c r="Y24" s="43" t="str">
        <f>'Test 11'!$Z29</f>
        <v>F</v>
      </c>
      <c r="Z24" s="44">
        <f>'Test 12'!$O29</f>
        <v>1200</v>
      </c>
      <c r="AA24" s="45" t="str">
        <f>'Test 12'!$Z29</f>
        <v>F</v>
      </c>
      <c r="AB24" s="57">
        <f t="shared" si="5"/>
        <v>7947.1223</v>
      </c>
      <c r="AC24" s="58">
        <f t="shared" si="6"/>
        <v>0.09198058218</v>
      </c>
      <c r="AD24" s="58"/>
      <c r="AE24" s="59">
        <f t="shared" si="7"/>
        <v>0.12</v>
      </c>
      <c r="AF24" s="59">
        <f t="shared" si="8"/>
        <v>0.0023</v>
      </c>
      <c r="AG24" s="59">
        <f t="shared" si="9"/>
        <v>0</v>
      </c>
      <c r="AH24" s="59">
        <f t="shared" si="10"/>
        <v>1</v>
      </c>
      <c r="AI24" s="59">
        <f t="shared" si="11"/>
        <v>1</v>
      </c>
      <c r="AJ24" s="59">
        <f t="shared" si="12"/>
        <v>0</v>
      </c>
      <c r="AK24" s="59">
        <f t="shared" si="13"/>
        <v>0</v>
      </c>
      <c r="AL24" s="59">
        <f t="shared" si="14"/>
        <v>0</v>
      </c>
      <c r="AM24" s="59">
        <f t="shared" si="15"/>
        <v>0</v>
      </c>
      <c r="AN24" s="59">
        <f t="shared" si="16"/>
        <v>0</v>
      </c>
      <c r="AO24" s="59">
        <f t="shared" si="17"/>
        <v>0</v>
      </c>
      <c r="AP24" s="59">
        <f t="shared" si="18"/>
        <v>0</v>
      </c>
      <c r="AQ24" s="59">
        <f t="shared" si="19"/>
        <v>0</v>
      </c>
      <c r="AR24" s="59">
        <f t="shared" si="20"/>
        <v>0</v>
      </c>
      <c r="AS24" s="59">
        <v>0.0</v>
      </c>
      <c r="AT24" s="59">
        <f t="shared" si="21"/>
        <v>0</v>
      </c>
      <c r="AU24" s="60" t="str">
        <f>VLOOKUP(A24,'Entry list'!A:G,'Entry list'!G$1,0)</f>
        <v>HE</v>
      </c>
      <c r="AV24" s="60" t="str">
        <f t="shared" si="22"/>
        <v>HE</v>
      </c>
      <c r="AW24" s="49">
        <f t="shared" ref="AW24:BB24" si="66">IF($AV24=AW$1,$AB24,100000)</f>
        <v>100000</v>
      </c>
      <c r="AX24" s="49">
        <f t="shared" si="66"/>
        <v>100000</v>
      </c>
      <c r="AY24" s="49">
        <f t="shared" si="66"/>
        <v>7947.1223</v>
      </c>
      <c r="AZ24" s="49">
        <f t="shared" si="66"/>
        <v>100000</v>
      </c>
      <c r="BA24" s="49">
        <f t="shared" si="66"/>
        <v>100000</v>
      </c>
      <c r="BB24" s="49">
        <f t="shared" si="66"/>
        <v>100000</v>
      </c>
      <c r="BC24" s="49">
        <f t="shared" ref="BC24:BH24" si="67">RANK(AW24,AW:AW,1)</f>
        <v>21</v>
      </c>
      <c r="BD24" s="49">
        <f t="shared" si="67"/>
        <v>20</v>
      </c>
      <c r="BE24" s="49">
        <f t="shared" si="67"/>
        <v>5</v>
      </c>
      <c r="BF24" s="49">
        <f t="shared" si="67"/>
        <v>5</v>
      </c>
      <c r="BG24" s="49">
        <f t="shared" si="67"/>
        <v>1</v>
      </c>
      <c r="BH24" s="49">
        <f t="shared" si="67"/>
        <v>1</v>
      </c>
      <c r="BI24" s="49" t="s">
        <v>51</v>
      </c>
      <c r="BJ24" s="49" t="str">
        <f t="shared" si="25"/>
        <v>HE 5</v>
      </c>
    </row>
    <row r="25" ht="14.25" customHeight="1">
      <c r="A25" s="50">
        <v>24.0</v>
      </c>
      <c r="B25" s="50">
        <f t="shared" si="3"/>
        <v>32</v>
      </c>
      <c r="C25" s="51">
        <f t="shared" si="4"/>
        <v>17</v>
      </c>
      <c r="D25" s="42">
        <f>'Test 1'!$O30</f>
        <v>245</v>
      </c>
      <c r="E25" s="43" t="str">
        <f>'Test 1'!$Z30</f>
        <v>A</v>
      </c>
      <c r="F25" s="42">
        <f>'Test 2'!$O30</f>
        <v>188</v>
      </c>
      <c r="G25" s="43" t="str">
        <f>'Test 2'!$Z30</f>
        <v/>
      </c>
      <c r="H25" s="44">
        <f>'Test 3'!$O30</f>
        <v>600</v>
      </c>
      <c r="I25" s="43" t="str">
        <f>'Test 3'!$Z30</f>
        <v>AE</v>
      </c>
      <c r="J25" s="42">
        <f>'Test 4'!$O30</f>
        <v>225</v>
      </c>
      <c r="K25" s="43" t="str">
        <f>'Test 4'!$Z30</f>
        <v/>
      </c>
      <c r="L25" s="42">
        <f>'Test 5'!$O30</f>
        <v>172</v>
      </c>
      <c r="M25" s="43" t="str">
        <f>'Test 5'!$Z30</f>
        <v>A</v>
      </c>
      <c r="N25" s="42">
        <f>'Test 6'!$O30</f>
        <v>382</v>
      </c>
      <c r="O25" s="43" t="str">
        <f>'Test 6'!$Z30</f>
        <v/>
      </c>
      <c r="P25" s="42">
        <f>'Test 7'!$O30</f>
        <v>195</v>
      </c>
      <c r="Q25" s="43" t="str">
        <f>'Test 7'!$Z30</f>
        <v/>
      </c>
      <c r="R25" s="42">
        <f>'Test 8'!$O30</f>
        <v>224</v>
      </c>
      <c r="S25" s="43" t="str">
        <f>'Test 8'!$Z30</f>
        <v/>
      </c>
      <c r="T25" s="42">
        <f>'Test 9'!$O30</f>
        <v>413</v>
      </c>
      <c r="U25" s="43" t="str">
        <f>'Test 9'!$Z30</f>
        <v/>
      </c>
      <c r="V25" s="44"/>
      <c r="W25" s="43" t="str">
        <f>'Test 10'!$Z30</f>
        <v/>
      </c>
      <c r="X25" s="42">
        <f>'Test 11'!$O30</f>
        <v>237</v>
      </c>
      <c r="Y25" s="43" t="str">
        <f>'Test 11'!$Z30</f>
        <v>A</v>
      </c>
      <c r="Z25" s="42">
        <f>'Test 12'!$O30</f>
        <v>395</v>
      </c>
      <c r="AA25" s="45" t="str">
        <f>'Test 12'!$Z30</f>
        <v/>
      </c>
      <c r="AB25" s="52">
        <f t="shared" si="5"/>
        <v>3276.1224</v>
      </c>
      <c r="AC25" s="58">
        <f t="shared" si="6"/>
        <v>0.03791808333</v>
      </c>
      <c r="AD25" s="58"/>
      <c r="AE25" s="54">
        <f t="shared" si="7"/>
        <v>0.12</v>
      </c>
      <c r="AF25" s="54">
        <f t="shared" si="8"/>
        <v>0.0024</v>
      </c>
      <c r="AG25" s="54">
        <f t="shared" si="9"/>
        <v>0</v>
      </c>
      <c r="AH25" s="54">
        <f t="shared" si="10"/>
        <v>1</v>
      </c>
      <c r="AI25" s="54">
        <f t="shared" si="11"/>
        <v>0</v>
      </c>
      <c r="AJ25" s="54">
        <f t="shared" si="12"/>
        <v>0</v>
      </c>
      <c r="AK25" s="54">
        <f t="shared" si="13"/>
        <v>0</v>
      </c>
      <c r="AL25" s="54">
        <f t="shared" si="14"/>
        <v>0</v>
      </c>
      <c r="AM25" s="54">
        <f t="shared" si="15"/>
        <v>1</v>
      </c>
      <c r="AN25" s="54">
        <f t="shared" si="16"/>
        <v>0</v>
      </c>
      <c r="AO25" s="54">
        <f t="shared" si="17"/>
        <v>1</v>
      </c>
      <c r="AP25" s="54">
        <f t="shared" si="18"/>
        <v>0</v>
      </c>
      <c r="AQ25" s="54">
        <f t="shared" si="19"/>
        <v>0</v>
      </c>
      <c r="AR25" s="54">
        <f t="shared" si="20"/>
        <v>0</v>
      </c>
      <c r="AS25" s="54">
        <v>0.0</v>
      </c>
      <c r="AT25" s="54">
        <f t="shared" si="21"/>
        <v>0</v>
      </c>
      <c r="AU25" s="55" t="str">
        <f>VLOOKUP(A25,'Entry list'!A:G,'Entry list'!G$1,0)</f>
        <v>ME</v>
      </c>
      <c r="AV25" s="55" t="str">
        <f t="shared" si="22"/>
        <v>ME</v>
      </c>
      <c r="AW25" s="49">
        <f t="shared" ref="AW25:BB25" si="68">IF($AV25=AW$1,$AB25,100000)</f>
        <v>3276.1224</v>
      </c>
      <c r="AX25" s="49">
        <f t="shared" si="68"/>
        <v>100000</v>
      </c>
      <c r="AY25" s="49">
        <f t="shared" si="68"/>
        <v>100000</v>
      </c>
      <c r="AZ25" s="49">
        <f t="shared" si="68"/>
        <v>100000</v>
      </c>
      <c r="BA25" s="49">
        <f t="shared" si="68"/>
        <v>100000</v>
      </c>
      <c r="BB25" s="49">
        <f t="shared" si="68"/>
        <v>100000</v>
      </c>
      <c r="BC25" s="49">
        <f t="shared" ref="BC25:BH25" si="69">RANK(AW25,AW:AW,1)</f>
        <v>17</v>
      </c>
      <c r="BD25" s="49">
        <f t="shared" si="69"/>
        <v>20</v>
      </c>
      <c r="BE25" s="49">
        <f t="shared" si="69"/>
        <v>6</v>
      </c>
      <c r="BF25" s="49">
        <f t="shared" si="69"/>
        <v>5</v>
      </c>
      <c r="BG25" s="49">
        <f t="shared" si="69"/>
        <v>1</v>
      </c>
      <c r="BH25" s="49">
        <f t="shared" si="69"/>
        <v>1</v>
      </c>
      <c r="BI25" s="49" t="s">
        <v>51</v>
      </c>
      <c r="BJ25" s="49" t="str">
        <f t="shared" si="25"/>
        <v>ME 17</v>
      </c>
    </row>
    <row r="26" ht="14.25" customHeight="1">
      <c r="A26" s="56">
        <v>25.0</v>
      </c>
      <c r="B26" s="56">
        <f t="shared" si="3"/>
        <v>48</v>
      </c>
      <c r="C26" s="41">
        <f t="shared" si="4"/>
        <v>17</v>
      </c>
      <c r="D26" s="42">
        <f>'Test 1'!$O31</f>
        <v>244</v>
      </c>
      <c r="E26" s="43" t="str">
        <f>'Test 1'!$Z31</f>
        <v>A</v>
      </c>
      <c r="F26" s="42">
        <f>'Test 2'!$O31</f>
        <v>173</v>
      </c>
      <c r="G26" s="43" t="str">
        <f>'Test 2'!$Z31</f>
        <v/>
      </c>
      <c r="H26" s="42">
        <f>'Test 3'!$O31</f>
        <v>395</v>
      </c>
      <c r="I26" s="43" t="str">
        <f>'Test 3'!$Z31</f>
        <v/>
      </c>
      <c r="J26" s="44">
        <f>'Test 4'!$O31</f>
        <v>780</v>
      </c>
      <c r="K26" s="43" t="str">
        <f>'Test 4'!$Z31</f>
        <v/>
      </c>
      <c r="L26" s="44">
        <f>'Test 5'!$O31</f>
        <v>600</v>
      </c>
      <c r="M26" s="43" t="str">
        <f>'Test 5'!$Z31</f>
        <v>F</v>
      </c>
      <c r="N26" s="44">
        <f>'Test 6'!$O31</f>
        <v>1200</v>
      </c>
      <c r="O26" s="43" t="str">
        <f>'Test 6'!$Z31</f>
        <v>F</v>
      </c>
      <c r="P26" s="44">
        <f>'Test 7'!$O31</f>
        <v>720</v>
      </c>
      <c r="Q26" s="43" t="str">
        <f>'Test 7'!$Z31</f>
        <v>F</v>
      </c>
      <c r="R26" s="44">
        <f>'Test 8'!$O31</f>
        <v>720</v>
      </c>
      <c r="S26" s="43" t="str">
        <f>'Test 8'!$Z31</f>
        <v>F</v>
      </c>
      <c r="T26" s="44">
        <f>'Test 9'!$O31</f>
        <v>1200</v>
      </c>
      <c r="U26" s="43" t="str">
        <f>'Test 9'!$Z31</f>
        <v>F</v>
      </c>
      <c r="V26" s="44"/>
      <c r="W26" s="43" t="str">
        <f>'Test 10'!$Z31</f>
        <v>F</v>
      </c>
      <c r="X26" s="44">
        <f>'Test 11'!$O31</f>
        <v>720</v>
      </c>
      <c r="Y26" s="43" t="str">
        <f>'Test 11'!$Z31</f>
        <v>F</v>
      </c>
      <c r="Z26" s="44">
        <f>'Test 12'!$O31</f>
        <v>1200</v>
      </c>
      <c r="AA26" s="45" t="str">
        <f>'Test 12'!$Z31</f>
        <v>F</v>
      </c>
      <c r="AB26" s="57">
        <f t="shared" si="5"/>
        <v>7952.1225</v>
      </c>
      <c r="AC26" s="58">
        <f t="shared" si="6"/>
        <v>0.09203845486</v>
      </c>
      <c r="AD26" s="58"/>
      <c r="AE26" s="59">
        <f t="shared" si="7"/>
        <v>0.12</v>
      </c>
      <c r="AF26" s="59">
        <f t="shared" si="8"/>
        <v>0.0025</v>
      </c>
      <c r="AG26" s="59">
        <f t="shared" si="9"/>
        <v>0</v>
      </c>
      <c r="AH26" s="59">
        <f t="shared" si="10"/>
        <v>1</v>
      </c>
      <c r="AI26" s="59">
        <f t="shared" si="11"/>
        <v>1</v>
      </c>
      <c r="AJ26" s="59">
        <f t="shared" si="12"/>
        <v>0</v>
      </c>
      <c r="AK26" s="59">
        <f t="shared" si="13"/>
        <v>0</v>
      </c>
      <c r="AL26" s="59">
        <f t="shared" si="14"/>
        <v>0</v>
      </c>
      <c r="AM26" s="59">
        <f t="shared" si="15"/>
        <v>1</v>
      </c>
      <c r="AN26" s="59">
        <f t="shared" si="16"/>
        <v>0</v>
      </c>
      <c r="AO26" s="59">
        <f t="shared" si="17"/>
        <v>0</v>
      </c>
      <c r="AP26" s="59">
        <f t="shared" si="18"/>
        <v>0</v>
      </c>
      <c r="AQ26" s="59">
        <f t="shared" si="19"/>
        <v>0</v>
      </c>
      <c r="AR26" s="59">
        <f t="shared" si="20"/>
        <v>0</v>
      </c>
      <c r="AS26" s="59">
        <v>0.0</v>
      </c>
      <c r="AT26" s="59">
        <f t="shared" si="21"/>
        <v>0</v>
      </c>
      <c r="AU26" s="60" t="str">
        <f>VLOOKUP(A26,'Entry list'!A:G,'Entry list'!G$1,0)</f>
        <v>MN</v>
      </c>
      <c r="AV26" s="60" t="str">
        <f t="shared" si="22"/>
        <v>MN</v>
      </c>
      <c r="AW26" s="49">
        <f t="shared" ref="AW26:BB26" si="70">IF($AV26=AW$1,$AB26,100000)</f>
        <v>100000</v>
      </c>
      <c r="AX26" s="49">
        <f t="shared" si="70"/>
        <v>7952.1225</v>
      </c>
      <c r="AY26" s="49">
        <f t="shared" si="70"/>
        <v>100000</v>
      </c>
      <c r="AZ26" s="49">
        <f t="shared" si="70"/>
        <v>100000</v>
      </c>
      <c r="BA26" s="49">
        <f t="shared" si="70"/>
        <v>100000</v>
      </c>
      <c r="BB26" s="49">
        <f t="shared" si="70"/>
        <v>100000</v>
      </c>
      <c r="BC26" s="49">
        <f t="shared" ref="BC26:BH26" si="71">RANK(AW26,AW:AW,1)</f>
        <v>21</v>
      </c>
      <c r="BD26" s="49">
        <f t="shared" si="71"/>
        <v>17</v>
      </c>
      <c r="BE26" s="49">
        <f t="shared" si="71"/>
        <v>6</v>
      </c>
      <c r="BF26" s="49">
        <f t="shared" si="71"/>
        <v>5</v>
      </c>
      <c r="BG26" s="49">
        <f t="shared" si="71"/>
        <v>1</v>
      </c>
      <c r="BH26" s="49">
        <f t="shared" si="71"/>
        <v>1</v>
      </c>
      <c r="BI26" s="49" t="s">
        <v>51</v>
      </c>
      <c r="BJ26" s="49" t="str">
        <f t="shared" si="25"/>
        <v>MN 17</v>
      </c>
    </row>
    <row r="27" ht="14.25" customHeight="1">
      <c r="A27" s="50">
        <v>26.0</v>
      </c>
      <c r="B27" s="50">
        <f t="shared" si="3"/>
        <v>16</v>
      </c>
      <c r="C27" s="51">
        <f t="shared" si="4"/>
        <v>12</v>
      </c>
      <c r="D27" s="42">
        <f>'Test 1'!$O32</f>
        <v>223</v>
      </c>
      <c r="E27" s="43" t="str">
        <f>'Test 1'!$Z32</f>
        <v/>
      </c>
      <c r="F27" s="42">
        <f>'Test 2'!$O32</f>
        <v>185</v>
      </c>
      <c r="G27" s="43" t="str">
        <f>'Test 2'!$Z32</f>
        <v/>
      </c>
      <c r="H27" s="42">
        <f>'Test 3'!$O32</f>
        <v>410</v>
      </c>
      <c r="I27" s="43" t="str">
        <f>'Test 3'!$Z32</f>
        <v>A</v>
      </c>
      <c r="J27" s="42">
        <f>'Test 4'!$O32</f>
        <v>216</v>
      </c>
      <c r="K27" s="43" t="str">
        <f>'Test 4'!$Z32</f>
        <v/>
      </c>
      <c r="L27" s="42">
        <f>'Test 5'!$O32</f>
        <v>164</v>
      </c>
      <c r="M27" s="43" t="str">
        <f>'Test 5'!$Z32</f>
        <v/>
      </c>
      <c r="N27" s="42">
        <f>'Test 6'!$O32</f>
        <v>390</v>
      </c>
      <c r="O27" s="43" t="str">
        <f>'Test 6'!$Z32</f>
        <v/>
      </c>
      <c r="P27" s="42">
        <f>'Test 7'!$O32</f>
        <v>189</v>
      </c>
      <c r="Q27" s="43" t="str">
        <f>'Test 7'!$Z32</f>
        <v/>
      </c>
      <c r="R27" s="42">
        <f>'Test 8'!$O32</f>
        <v>213</v>
      </c>
      <c r="S27" s="43" t="str">
        <f>'Test 8'!$Z32</f>
        <v/>
      </c>
      <c r="T27" s="42">
        <f>'Test 9'!$O32</f>
        <v>383</v>
      </c>
      <c r="U27" s="43" t="str">
        <f>'Test 9'!$Z32</f>
        <v/>
      </c>
      <c r="V27" s="44"/>
      <c r="W27" s="43" t="str">
        <f>'Test 10'!$Z32</f>
        <v/>
      </c>
      <c r="X27" s="42">
        <f>'Test 11'!$O32</f>
        <v>226</v>
      </c>
      <c r="Y27" s="43" t="str">
        <f>'Test 11'!$Z32</f>
        <v/>
      </c>
      <c r="Z27" s="42">
        <f>'Test 12'!$O32</f>
        <v>372</v>
      </c>
      <c r="AA27" s="45" t="str">
        <f>'Test 12'!$Z32</f>
        <v/>
      </c>
      <c r="AB27" s="52">
        <f t="shared" si="5"/>
        <v>2971.1026</v>
      </c>
      <c r="AC27" s="58">
        <f t="shared" si="6"/>
        <v>0.03438776157</v>
      </c>
      <c r="AD27" s="58"/>
      <c r="AE27" s="54">
        <f t="shared" si="7"/>
        <v>0.1</v>
      </c>
      <c r="AF27" s="54">
        <f t="shared" si="8"/>
        <v>0.0026</v>
      </c>
      <c r="AG27" s="54">
        <f t="shared" si="9"/>
        <v>1</v>
      </c>
      <c r="AH27" s="54">
        <f t="shared" si="10"/>
        <v>1</v>
      </c>
      <c r="AI27" s="54">
        <f t="shared" si="11"/>
        <v>0</v>
      </c>
      <c r="AJ27" s="54">
        <f t="shared" si="12"/>
        <v>0</v>
      </c>
      <c r="AK27" s="54">
        <f t="shared" si="13"/>
        <v>0</v>
      </c>
      <c r="AL27" s="54">
        <f t="shared" si="14"/>
        <v>0</v>
      </c>
      <c r="AM27" s="54">
        <f t="shared" si="15"/>
        <v>1</v>
      </c>
      <c r="AN27" s="54">
        <f t="shared" si="16"/>
        <v>1</v>
      </c>
      <c r="AO27" s="54">
        <f t="shared" si="17"/>
        <v>1</v>
      </c>
      <c r="AP27" s="54">
        <f t="shared" si="18"/>
        <v>0</v>
      </c>
      <c r="AQ27" s="54">
        <f t="shared" si="19"/>
        <v>0</v>
      </c>
      <c r="AR27" s="54">
        <f t="shared" si="20"/>
        <v>0</v>
      </c>
      <c r="AS27" s="54">
        <v>0.0</v>
      </c>
      <c r="AT27" s="54">
        <f t="shared" si="21"/>
        <v>2</v>
      </c>
      <c r="AU27" s="55" t="str">
        <f>VLOOKUP(A27,'Entry list'!A:G,'Entry list'!G$1,0)</f>
        <v>ME</v>
      </c>
      <c r="AV27" s="55" t="str">
        <f t="shared" si="22"/>
        <v>ME</v>
      </c>
      <c r="AW27" s="49">
        <f t="shared" ref="AW27:BB27" si="72">IF($AV27=AW$1,$AB27,100000)</f>
        <v>2971.1026</v>
      </c>
      <c r="AX27" s="49">
        <f t="shared" si="72"/>
        <v>100000</v>
      </c>
      <c r="AY27" s="49">
        <f t="shared" si="72"/>
        <v>100000</v>
      </c>
      <c r="AZ27" s="49">
        <f t="shared" si="72"/>
        <v>100000</v>
      </c>
      <c r="BA27" s="49">
        <f t="shared" si="72"/>
        <v>100000</v>
      </c>
      <c r="BB27" s="49">
        <f t="shared" si="72"/>
        <v>100000</v>
      </c>
      <c r="BC27" s="49">
        <f t="shared" ref="BC27:BH27" si="73">RANK(AW27,AW:AW,1)</f>
        <v>12</v>
      </c>
      <c r="BD27" s="49">
        <f t="shared" si="73"/>
        <v>20</v>
      </c>
      <c r="BE27" s="49">
        <f t="shared" si="73"/>
        <v>6</v>
      </c>
      <c r="BF27" s="49">
        <f t="shared" si="73"/>
        <v>5</v>
      </c>
      <c r="BG27" s="49">
        <f t="shared" si="73"/>
        <v>1</v>
      </c>
      <c r="BH27" s="49">
        <f t="shared" si="73"/>
        <v>1</v>
      </c>
      <c r="BI27" s="49" t="s">
        <v>51</v>
      </c>
      <c r="BJ27" s="49" t="str">
        <f t="shared" si="25"/>
        <v>ME 12</v>
      </c>
    </row>
    <row r="28" ht="14.25" customHeight="1">
      <c r="A28" s="56">
        <v>27.0</v>
      </c>
      <c r="B28" s="56">
        <f t="shared" si="3"/>
        <v>10</v>
      </c>
      <c r="C28" s="41">
        <f t="shared" si="4"/>
        <v>7</v>
      </c>
      <c r="D28" s="42">
        <f>'Test 1'!$O33</f>
        <v>217</v>
      </c>
      <c r="E28" s="43" t="str">
        <f>'Test 1'!$Z33</f>
        <v/>
      </c>
      <c r="F28" s="42">
        <f>'Test 2'!$O33</f>
        <v>182</v>
      </c>
      <c r="G28" s="43" t="str">
        <f>'Test 2'!$Z33</f>
        <v>A</v>
      </c>
      <c r="H28" s="42">
        <f>'Test 3'!$O33</f>
        <v>382</v>
      </c>
      <c r="I28" s="43" t="str">
        <f>'Test 3'!$Z33</f>
        <v>A</v>
      </c>
      <c r="J28" s="42">
        <f>'Test 4'!$O33</f>
        <v>203</v>
      </c>
      <c r="K28" s="43" t="str">
        <f>'Test 4'!$Z33</f>
        <v/>
      </c>
      <c r="L28" s="42">
        <f>'Test 5'!$O33</f>
        <v>153</v>
      </c>
      <c r="M28" s="43" t="str">
        <f>'Test 5'!$Z33</f>
        <v/>
      </c>
      <c r="N28" s="42">
        <f>'Test 6'!$O33</f>
        <v>360</v>
      </c>
      <c r="O28" s="43" t="str">
        <f>'Test 6'!$Z33</f>
        <v/>
      </c>
      <c r="P28" s="42">
        <f>'Test 7'!$O33</f>
        <v>185</v>
      </c>
      <c r="Q28" s="43" t="str">
        <f>'Test 7'!$Z33</f>
        <v/>
      </c>
      <c r="R28" s="42">
        <f>'Test 8'!$O33</f>
        <v>228</v>
      </c>
      <c r="S28" s="43" t="str">
        <f>'Test 8'!$Z33</f>
        <v>A</v>
      </c>
      <c r="T28" s="42">
        <f>'Test 9'!$O33</f>
        <v>373</v>
      </c>
      <c r="U28" s="43" t="str">
        <f>'Test 9'!$Z33</f>
        <v/>
      </c>
      <c r="V28" s="44"/>
      <c r="W28" s="43" t="str">
        <f>'Test 10'!$Z33</f>
        <v/>
      </c>
      <c r="X28" s="42">
        <f>'Test 11'!$O33</f>
        <v>212</v>
      </c>
      <c r="Y28" s="43" t="str">
        <f>'Test 11'!$Z33</f>
        <v/>
      </c>
      <c r="Z28" s="42">
        <f>'Test 12'!$O33</f>
        <v>369</v>
      </c>
      <c r="AA28" s="45" t="str">
        <f>'Test 12'!$Z33</f>
        <v/>
      </c>
      <c r="AB28" s="57">
        <f t="shared" si="5"/>
        <v>2864.1127</v>
      </c>
      <c r="AC28" s="58">
        <f t="shared" si="6"/>
        <v>0.03314945255</v>
      </c>
      <c r="AD28" s="58"/>
      <c r="AE28" s="59">
        <f t="shared" si="7"/>
        <v>0.11</v>
      </c>
      <c r="AF28" s="59">
        <f t="shared" si="8"/>
        <v>0.0027</v>
      </c>
      <c r="AG28" s="59">
        <f t="shared" si="9"/>
        <v>1</v>
      </c>
      <c r="AH28" s="59">
        <f t="shared" si="10"/>
        <v>0</v>
      </c>
      <c r="AI28" s="59">
        <f t="shared" si="11"/>
        <v>0</v>
      </c>
      <c r="AJ28" s="59">
        <f t="shared" si="12"/>
        <v>0</v>
      </c>
      <c r="AK28" s="59">
        <f t="shared" si="13"/>
        <v>0</v>
      </c>
      <c r="AL28" s="59">
        <f t="shared" si="14"/>
        <v>0</v>
      </c>
      <c r="AM28" s="59">
        <f t="shared" si="15"/>
        <v>1</v>
      </c>
      <c r="AN28" s="59">
        <f t="shared" si="16"/>
        <v>1</v>
      </c>
      <c r="AO28" s="59">
        <f t="shared" si="17"/>
        <v>1</v>
      </c>
      <c r="AP28" s="59">
        <f t="shared" si="18"/>
        <v>0</v>
      </c>
      <c r="AQ28" s="59">
        <f t="shared" si="19"/>
        <v>0</v>
      </c>
      <c r="AR28" s="59">
        <f t="shared" si="20"/>
        <v>0</v>
      </c>
      <c r="AS28" s="59">
        <v>0.0</v>
      </c>
      <c r="AT28" s="59">
        <f t="shared" si="21"/>
        <v>1</v>
      </c>
      <c r="AU28" s="60" t="str">
        <f>VLOOKUP(A28,'Entry list'!A:G,'Entry list'!G$1,0)</f>
        <v>ME</v>
      </c>
      <c r="AV28" s="60" t="str">
        <f t="shared" si="22"/>
        <v>ME</v>
      </c>
      <c r="AW28" s="49">
        <f t="shared" ref="AW28:BB28" si="74">IF($AV28=AW$1,$AB28,100000)</f>
        <v>2864.1127</v>
      </c>
      <c r="AX28" s="49">
        <f t="shared" si="74"/>
        <v>100000</v>
      </c>
      <c r="AY28" s="49">
        <f t="shared" si="74"/>
        <v>100000</v>
      </c>
      <c r="AZ28" s="49">
        <f t="shared" si="74"/>
        <v>100000</v>
      </c>
      <c r="BA28" s="49">
        <f t="shared" si="74"/>
        <v>100000</v>
      </c>
      <c r="BB28" s="49">
        <f t="shared" si="74"/>
        <v>100000</v>
      </c>
      <c r="BC28" s="49">
        <f t="shared" ref="BC28:BH28" si="75">RANK(AW28,AW:AW,1)</f>
        <v>7</v>
      </c>
      <c r="BD28" s="49">
        <f t="shared" si="75"/>
        <v>20</v>
      </c>
      <c r="BE28" s="49">
        <f t="shared" si="75"/>
        <v>6</v>
      </c>
      <c r="BF28" s="49">
        <f t="shared" si="75"/>
        <v>5</v>
      </c>
      <c r="BG28" s="49">
        <f t="shared" si="75"/>
        <v>1</v>
      </c>
      <c r="BH28" s="49">
        <f t="shared" si="75"/>
        <v>1</v>
      </c>
      <c r="BI28" s="49" t="s">
        <v>51</v>
      </c>
      <c r="BJ28" s="49" t="str">
        <f t="shared" si="25"/>
        <v>ME 7</v>
      </c>
    </row>
    <row r="29" ht="14.25" customHeight="1">
      <c r="A29" s="50">
        <v>28.0</v>
      </c>
      <c r="B29" s="50">
        <f t="shared" si="3"/>
        <v>30</v>
      </c>
      <c r="C29" s="51">
        <f t="shared" si="4"/>
        <v>4</v>
      </c>
      <c r="D29" s="42">
        <f>'Test 1'!$O34</f>
        <v>242</v>
      </c>
      <c r="E29" s="43" t="str">
        <f>'Test 1'!$Z34</f>
        <v/>
      </c>
      <c r="F29" s="42">
        <f>'Test 2'!$O34</f>
        <v>202</v>
      </c>
      <c r="G29" s="43" t="str">
        <f>'Test 2'!$Z34</f>
        <v/>
      </c>
      <c r="H29" s="42">
        <f>'Test 3'!$O34</f>
        <v>430</v>
      </c>
      <c r="I29" s="43" t="str">
        <f>'Test 3'!$Z34</f>
        <v/>
      </c>
      <c r="J29" s="42">
        <f>'Test 4'!$O34</f>
        <v>241</v>
      </c>
      <c r="K29" s="43" t="str">
        <f>'Test 4'!$Z34</f>
        <v>A</v>
      </c>
      <c r="L29" s="42">
        <f>'Test 5'!$O34</f>
        <v>170</v>
      </c>
      <c r="M29" s="43" t="str">
        <f>'Test 5'!$Z34</f>
        <v/>
      </c>
      <c r="N29" s="42">
        <f>'Test 6'!$O34</f>
        <v>421</v>
      </c>
      <c r="O29" s="43" t="str">
        <f>'Test 6'!$Z34</f>
        <v>A</v>
      </c>
      <c r="P29" s="42">
        <f>'Test 7'!$O34</f>
        <v>207</v>
      </c>
      <c r="Q29" s="43" t="str">
        <f>'Test 7'!$Z34</f>
        <v/>
      </c>
      <c r="R29" s="42">
        <f>'Test 8'!$O34</f>
        <v>231</v>
      </c>
      <c r="S29" s="43" t="str">
        <f>'Test 8'!$Z34</f>
        <v/>
      </c>
      <c r="T29" s="42">
        <f>'Test 9'!$O34</f>
        <v>440</v>
      </c>
      <c r="U29" s="43" t="str">
        <f>'Test 9'!$Z34</f>
        <v/>
      </c>
      <c r="V29" s="44"/>
      <c r="W29" s="43" t="str">
        <f>'Test 10'!$Z34</f>
        <v/>
      </c>
      <c r="X29" s="42">
        <f>'Test 11'!$O34</f>
        <v>233</v>
      </c>
      <c r="Y29" s="43" t="str">
        <f>'Test 11'!$Z34</f>
        <v/>
      </c>
      <c r="Z29" s="42">
        <f>'Test 12'!$O34</f>
        <v>419</v>
      </c>
      <c r="AA29" s="45" t="str">
        <f>'Test 12'!$Z34</f>
        <v/>
      </c>
      <c r="AB29" s="52">
        <f t="shared" si="5"/>
        <v>3236.0928</v>
      </c>
      <c r="AC29" s="58">
        <f t="shared" si="6"/>
        <v>0.03745477778</v>
      </c>
      <c r="AD29" s="58"/>
      <c r="AE29" s="54">
        <f t="shared" si="7"/>
        <v>0.09</v>
      </c>
      <c r="AF29" s="54">
        <f t="shared" si="8"/>
        <v>0.0028</v>
      </c>
      <c r="AG29" s="54">
        <f t="shared" si="9"/>
        <v>1</v>
      </c>
      <c r="AH29" s="54">
        <f t="shared" si="10"/>
        <v>1</v>
      </c>
      <c r="AI29" s="54">
        <f t="shared" si="11"/>
        <v>1</v>
      </c>
      <c r="AJ29" s="54">
        <f t="shared" si="12"/>
        <v>0</v>
      </c>
      <c r="AK29" s="54">
        <f t="shared" si="13"/>
        <v>0</v>
      </c>
      <c r="AL29" s="54">
        <f t="shared" si="14"/>
        <v>0</v>
      </c>
      <c r="AM29" s="54">
        <f t="shared" si="15"/>
        <v>0</v>
      </c>
      <c r="AN29" s="54">
        <f t="shared" si="16"/>
        <v>1</v>
      </c>
      <c r="AO29" s="54">
        <f t="shared" si="17"/>
        <v>0</v>
      </c>
      <c r="AP29" s="54">
        <f t="shared" si="18"/>
        <v>0</v>
      </c>
      <c r="AQ29" s="54">
        <f t="shared" si="19"/>
        <v>0</v>
      </c>
      <c r="AR29" s="54">
        <f t="shared" si="20"/>
        <v>0</v>
      </c>
      <c r="AS29" s="54">
        <v>0.0</v>
      </c>
      <c r="AT29" s="54">
        <f t="shared" si="21"/>
        <v>3</v>
      </c>
      <c r="AU29" s="55" t="str">
        <f>VLOOKUP(A29,'Entry list'!A:G,'Entry list'!G$1,0)</f>
        <v>HE</v>
      </c>
      <c r="AV29" s="55" t="str">
        <f t="shared" si="22"/>
        <v>HE</v>
      </c>
      <c r="AW29" s="49">
        <f t="shared" ref="AW29:BB29" si="76">IF($AV29=AW$1,$AB29,100000)</f>
        <v>100000</v>
      </c>
      <c r="AX29" s="49">
        <f t="shared" si="76"/>
        <v>100000</v>
      </c>
      <c r="AY29" s="49">
        <f t="shared" si="76"/>
        <v>3236.0928</v>
      </c>
      <c r="AZ29" s="49">
        <f t="shared" si="76"/>
        <v>100000</v>
      </c>
      <c r="BA29" s="49">
        <f t="shared" si="76"/>
        <v>100000</v>
      </c>
      <c r="BB29" s="49">
        <f t="shared" si="76"/>
        <v>100000</v>
      </c>
      <c r="BC29" s="49">
        <f t="shared" ref="BC29:BH29" si="77">RANK(AW29,AW:AW,1)</f>
        <v>21</v>
      </c>
      <c r="BD29" s="49">
        <f t="shared" si="77"/>
        <v>20</v>
      </c>
      <c r="BE29" s="49">
        <f t="shared" si="77"/>
        <v>4</v>
      </c>
      <c r="BF29" s="49">
        <f t="shared" si="77"/>
        <v>5</v>
      </c>
      <c r="BG29" s="49">
        <f t="shared" si="77"/>
        <v>1</v>
      </c>
      <c r="BH29" s="49">
        <f t="shared" si="77"/>
        <v>1</v>
      </c>
      <c r="BI29" s="49" t="s">
        <v>51</v>
      </c>
      <c r="BJ29" s="49" t="str">
        <f t="shared" si="25"/>
        <v>HE 4</v>
      </c>
    </row>
    <row r="30" ht="14.25" customHeight="1">
      <c r="A30" s="56">
        <v>29.0</v>
      </c>
      <c r="B30" s="56">
        <f t="shared" si="3"/>
        <v>17</v>
      </c>
      <c r="C30" s="41">
        <f t="shared" si="4"/>
        <v>1</v>
      </c>
      <c r="D30" s="42">
        <f>'Test 1'!$O35</f>
        <v>247</v>
      </c>
      <c r="E30" s="43" t="str">
        <f>'Test 1'!$Z35</f>
        <v>AA</v>
      </c>
      <c r="F30" s="42">
        <f>'Test 2'!$O35</f>
        <v>174</v>
      </c>
      <c r="G30" s="43" t="str">
        <f>'Test 2'!$Z35</f>
        <v/>
      </c>
      <c r="H30" s="42">
        <f>'Test 3'!$O35</f>
        <v>395</v>
      </c>
      <c r="I30" s="43" t="str">
        <f>'Test 3'!$Z35</f>
        <v/>
      </c>
      <c r="J30" s="42">
        <f>'Test 4'!$O35</f>
        <v>217</v>
      </c>
      <c r="K30" s="43" t="str">
        <f>'Test 4'!$Z35</f>
        <v>A</v>
      </c>
      <c r="L30" s="42">
        <f>'Test 5'!$O35</f>
        <v>196</v>
      </c>
      <c r="M30" s="43" t="str">
        <f>'Test 5'!$Z35</f>
        <v>B</v>
      </c>
      <c r="N30" s="42">
        <f>'Test 6'!$O35</f>
        <v>379</v>
      </c>
      <c r="O30" s="43" t="str">
        <f>'Test 6'!$Z35</f>
        <v/>
      </c>
      <c r="P30" s="42">
        <f>'Test 7'!$O35</f>
        <v>190</v>
      </c>
      <c r="Q30" s="43" t="str">
        <f>'Test 7'!$Z35</f>
        <v/>
      </c>
      <c r="R30" s="42">
        <f>'Test 8'!$O35</f>
        <v>222</v>
      </c>
      <c r="S30" s="43" t="str">
        <f>'Test 8'!$Z35</f>
        <v>A</v>
      </c>
      <c r="T30" s="42">
        <f>'Test 9'!$O35</f>
        <v>370</v>
      </c>
      <c r="U30" s="43" t="str">
        <f>'Test 9'!$Z35</f>
        <v>A</v>
      </c>
      <c r="V30" s="44"/>
      <c r="W30" s="43" t="str">
        <f>'Test 10'!$Z35</f>
        <v/>
      </c>
      <c r="X30" s="42">
        <f>'Test 11'!$O35</f>
        <v>225</v>
      </c>
      <c r="Y30" s="43" t="str">
        <f>'Test 11'!$Z35</f>
        <v>A</v>
      </c>
      <c r="Z30" s="42">
        <f>'Test 12'!$O35</f>
        <v>385</v>
      </c>
      <c r="AA30" s="45" t="str">
        <f>'Test 12'!$Z35</f>
        <v/>
      </c>
      <c r="AB30" s="57">
        <f t="shared" si="5"/>
        <v>3000.1229</v>
      </c>
      <c r="AC30" s="58">
        <f t="shared" si="6"/>
        <v>0.03472364468</v>
      </c>
      <c r="AD30" s="58"/>
      <c r="AE30" s="59">
        <f t="shared" si="7"/>
        <v>0.12</v>
      </c>
      <c r="AF30" s="59">
        <f t="shared" si="8"/>
        <v>0.0029</v>
      </c>
      <c r="AG30" s="59">
        <f t="shared" si="9"/>
        <v>0</v>
      </c>
      <c r="AH30" s="59">
        <f t="shared" si="10"/>
        <v>1</v>
      </c>
      <c r="AI30" s="59">
        <f t="shared" si="11"/>
        <v>1</v>
      </c>
      <c r="AJ30" s="59">
        <f t="shared" si="12"/>
        <v>0</v>
      </c>
      <c r="AK30" s="59">
        <f t="shared" si="13"/>
        <v>0</v>
      </c>
      <c r="AL30" s="59">
        <f t="shared" si="14"/>
        <v>0</v>
      </c>
      <c r="AM30" s="59">
        <f t="shared" si="15"/>
        <v>0</v>
      </c>
      <c r="AN30" s="59">
        <f t="shared" si="16"/>
        <v>0</v>
      </c>
      <c r="AO30" s="59">
        <f t="shared" si="17"/>
        <v>1</v>
      </c>
      <c r="AP30" s="59">
        <f t="shared" si="18"/>
        <v>0</v>
      </c>
      <c r="AQ30" s="59">
        <f t="shared" si="19"/>
        <v>0</v>
      </c>
      <c r="AR30" s="59">
        <f t="shared" si="20"/>
        <v>0</v>
      </c>
      <c r="AS30" s="59">
        <v>0.0</v>
      </c>
      <c r="AT30" s="59">
        <f t="shared" si="21"/>
        <v>0</v>
      </c>
      <c r="AU30" s="60" t="str">
        <f>VLOOKUP(A30,'Entry list'!A:G,'Entry list'!G$1,0)</f>
        <v>MN</v>
      </c>
      <c r="AV30" s="60" t="str">
        <f t="shared" si="22"/>
        <v>MN</v>
      </c>
      <c r="AW30" s="49">
        <f t="shared" ref="AW30:BB30" si="78">IF($AV30=AW$1,$AB30,100000)</f>
        <v>100000</v>
      </c>
      <c r="AX30" s="49">
        <f t="shared" si="78"/>
        <v>3000.1229</v>
      </c>
      <c r="AY30" s="49">
        <f t="shared" si="78"/>
        <v>100000</v>
      </c>
      <c r="AZ30" s="49">
        <f t="shared" si="78"/>
        <v>100000</v>
      </c>
      <c r="BA30" s="49">
        <f t="shared" si="78"/>
        <v>100000</v>
      </c>
      <c r="BB30" s="49">
        <f t="shared" si="78"/>
        <v>100000</v>
      </c>
      <c r="BC30" s="49">
        <f t="shared" ref="BC30:BH30" si="79">RANK(AW30,AW:AW,1)</f>
        <v>21</v>
      </c>
      <c r="BD30" s="49">
        <f t="shared" si="79"/>
        <v>1</v>
      </c>
      <c r="BE30" s="49">
        <f t="shared" si="79"/>
        <v>6</v>
      </c>
      <c r="BF30" s="49">
        <f t="shared" si="79"/>
        <v>5</v>
      </c>
      <c r="BG30" s="49">
        <f t="shared" si="79"/>
        <v>1</v>
      </c>
      <c r="BH30" s="49">
        <f t="shared" si="79"/>
        <v>1</v>
      </c>
      <c r="BI30" s="49" t="s">
        <v>51</v>
      </c>
      <c r="BJ30" s="49" t="str">
        <f t="shared" si="25"/>
        <v>MN 1</v>
      </c>
    </row>
    <row r="31" ht="14.25" customHeight="1">
      <c r="A31" s="50">
        <v>30.0</v>
      </c>
      <c r="B31" s="50">
        <f t="shared" si="3"/>
        <v>21</v>
      </c>
      <c r="C31" s="51">
        <f t="shared" si="4"/>
        <v>2</v>
      </c>
      <c r="D31" s="42">
        <f>'Test 1'!$O36</f>
        <v>247</v>
      </c>
      <c r="E31" s="43" t="str">
        <f>'Test 1'!$Z36</f>
        <v>A</v>
      </c>
      <c r="F31" s="42">
        <f>'Test 2'!$O36</f>
        <v>197</v>
      </c>
      <c r="G31" s="43" t="str">
        <f>'Test 2'!$Z36</f>
        <v>A</v>
      </c>
      <c r="H31" s="42">
        <f>'Test 3'!$O36</f>
        <v>405</v>
      </c>
      <c r="I31" s="43" t="str">
        <f>'Test 3'!$Z36</f>
        <v/>
      </c>
      <c r="J31" s="42">
        <f>'Test 4'!$O36</f>
        <v>231</v>
      </c>
      <c r="K31" s="43" t="str">
        <f>'Test 4'!$Z36</f>
        <v/>
      </c>
      <c r="L31" s="42">
        <f>'Test 5'!$O36</f>
        <v>168</v>
      </c>
      <c r="M31" s="43" t="str">
        <f>'Test 5'!$Z36</f>
        <v/>
      </c>
      <c r="N31" s="42">
        <f>'Test 6'!$O36</f>
        <v>396</v>
      </c>
      <c r="O31" s="43" t="str">
        <f>'Test 6'!$Z36</f>
        <v/>
      </c>
      <c r="P31" s="42">
        <f>'Test 7'!$O36</f>
        <v>199</v>
      </c>
      <c r="Q31" s="43" t="str">
        <f>'Test 7'!$Z36</f>
        <v/>
      </c>
      <c r="R31" s="42">
        <f>'Test 8'!$O36</f>
        <v>227</v>
      </c>
      <c r="S31" s="43" t="str">
        <f>'Test 8'!$Z36</f>
        <v/>
      </c>
      <c r="T31" s="42">
        <f>'Test 9'!$O36</f>
        <v>406</v>
      </c>
      <c r="U31" s="43" t="str">
        <f>'Test 9'!$Z36</f>
        <v/>
      </c>
      <c r="V31" s="44"/>
      <c r="W31" s="43" t="str">
        <f>'Test 10'!$Z36</f>
        <v/>
      </c>
      <c r="X31" s="42">
        <f>'Test 11'!$O36</f>
        <v>220</v>
      </c>
      <c r="Y31" s="43" t="str">
        <f>'Test 11'!$Z36</f>
        <v/>
      </c>
      <c r="Z31" s="42">
        <f>'Test 12'!$O36</f>
        <v>398</v>
      </c>
      <c r="AA31" s="45" t="str">
        <f>'Test 12'!$Z36</f>
        <v/>
      </c>
      <c r="AB31" s="52">
        <f t="shared" si="5"/>
        <v>3094.123</v>
      </c>
      <c r="AC31" s="58">
        <f t="shared" si="6"/>
        <v>0.0358116088</v>
      </c>
      <c r="AD31" s="58"/>
      <c r="AE31" s="54">
        <f t="shared" si="7"/>
        <v>0.12</v>
      </c>
      <c r="AF31" s="54">
        <f t="shared" si="8"/>
        <v>0.003</v>
      </c>
      <c r="AG31" s="54">
        <f t="shared" si="9"/>
        <v>0</v>
      </c>
      <c r="AH31" s="54">
        <f t="shared" si="10"/>
        <v>0</v>
      </c>
      <c r="AI31" s="54">
        <f t="shared" si="11"/>
        <v>1</v>
      </c>
      <c r="AJ31" s="54">
        <f t="shared" si="12"/>
        <v>0</v>
      </c>
      <c r="AK31" s="54">
        <f t="shared" si="13"/>
        <v>0</v>
      </c>
      <c r="AL31" s="54">
        <f t="shared" si="14"/>
        <v>0</v>
      </c>
      <c r="AM31" s="54">
        <f t="shared" si="15"/>
        <v>1</v>
      </c>
      <c r="AN31" s="54">
        <f t="shared" si="16"/>
        <v>1</v>
      </c>
      <c r="AO31" s="54">
        <f t="shared" si="17"/>
        <v>1</v>
      </c>
      <c r="AP31" s="54">
        <f t="shared" si="18"/>
        <v>0</v>
      </c>
      <c r="AQ31" s="54">
        <f t="shared" si="19"/>
        <v>0</v>
      </c>
      <c r="AR31" s="54">
        <f t="shared" si="20"/>
        <v>0</v>
      </c>
      <c r="AS31" s="54">
        <v>0.0</v>
      </c>
      <c r="AT31" s="54">
        <f t="shared" si="21"/>
        <v>0</v>
      </c>
      <c r="AU31" s="55" t="str">
        <f>VLOOKUP(A31,'Entry list'!A:G,'Entry list'!G$1,0)</f>
        <v>HN</v>
      </c>
      <c r="AV31" s="55" t="str">
        <f t="shared" si="22"/>
        <v>HN</v>
      </c>
      <c r="AW31" s="49">
        <f t="shared" ref="AW31:BB31" si="80">IF($AV31=AW$1,$AB31,100000)</f>
        <v>100000</v>
      </c>
      <c r="AX31" s="49">
        <f t="shared" si="80"/>
        <v>100000</v>
      </c>
      <c r="AY31" s="49">
        <f t="shared" si="80"/>
        <v>100000</v>
      </c>
      <c r="AZ31" s="49">
        <f t="shared" si="80"/>
        <v>3094.123</v>
      </c>
      <c r="BA31" s="49">
        <f t="shared" si="80"/>
        <v>100000</v>
      </c>
      <c r="BB31" s="49">
        <f t="shared" si="80"/>
        <v>100000</v>
      </c>
      <c r="BC31" s="49">
        <f t="shared" ref="BC31:BH31" si="81">RANK(AW31,AW:AW,1)</f>
        <v>21</v>
      </c>
      <c r="BD31" s="49">
        <f t="shared" si="81"/>
        <v>20</v>
      </c>
      <c r="BE31" s="49">
        <f t="shared" si="81"/>
        <v>6</v>
      </c>
      <c r="BF31" s="49">
        <f t="shared" si="81"/>
        <v>2</v>
      </c>
      <c r="BG31" s="49">
        <f t="shared" si="81"/>
        <v>1</v>
      </c>
      <c r="BH31" s="49">
        <f t="shared" si="81"/>
        <v>1</v>
      </c>
      <c r="BI31" s="49" t="s">
        <v>51</v>
      </c>
      <c r="BJ31" s="49" t="str">
        <f t="shared" si="25"/>
        <v>HN 2</v>
      </c>
    </row>
    <row r="32" ht="14.25" customHeight="1">
      <c r="A32" s="56">
        <v>31.0</v>
      </c>
      <c r="B32" s="56">
        <f t="shared" si="3"/>
        <v>41</v>
      </c>
      <c r="C32" s="41">
        <f t="shared" si="4"/>
        <v>14</v>
      </c>
      <c r="D32" s="42">
        <f>'Test 1'!$O37</f>
        <v>268</v>
      </c>
      <c r="E32" s="43" t="str">
        <f>'Test 1'!$Z37</f>
        <v/>
      </c>
      <c r="F32" s="42">
        <f>'Test 2'!$O37</f>
        <v>199</v>
      </c>
      <c r="G32" s="43" t="str">
        <f>'Test 2'!$Z37</f>
        <v/>
      </c>
      <c r="H32" s="42">
        <f>'Test 3'!$O37</f>
        <v>437</v>
      </c>
      <c r="I32" s="43" t="str">
        <f>'Test 3'!$Z37</f>
        <v/>
      </c>
      <c r="J32" s="42">
        <f>'Test 4'!$O37</f>
        <v>237</v>
      </c>
      <c r="K32" s="43" t="str">
        <f>'Test 4'!$Z37</f>
        <v/>
      </c>
      <c r="L32" s="42">
        <f>'Test 5'!$O37</f>
        <v>201</v>
      </c>
      <c r="M32" s="43" t="str">
        <f>'Test 5'!$Z37</f>
        <v>A</v>
      </c>
      <c r="N32" s="42">
        <f>'Test 6'!$O37</f>
        <v>417</v>
      </c>
      <c r="O32" s="43" t="str">
        <f>'Test 6'!$Z37</f>
        <v/>
      </c>
      <c r="P32" s="42">
        <f>'Test 7'!$O37</f>
        <v>209</v>
      </c>
      <c r="Q32" s="43" t="str">
        <f>'Test 7'!$Z37</f>
        <v/>
      </c>
      <c r="R32" s="42">
        <f>'Test 8'!$O37</f>
        <v>244</v>
      </c>
      <c r="S32" s="43" t="str">
        <f>'Test 8'!$Z37</f>
        <v/>
      </c>
      <c r="T32" s="42">
        <f>'Test 9'!$O37</f>
        <v>424</v>
      </c>
      <c r="U32" s="43" t="str">
        <f>'Test 9'!$Z37</f>
        <v/>
      </c>
      <c r="V32" s="44"/>
      <c r="W32" s="43" t="str">
        <f>'Test 10'!$Z37</f>
        <v/>
      </c>
      <c r="X32" s="44">
        <f>'Test 11'!$O37</f>
        <v>720</v>
      </c>
      <c r="Y32" s="43" t="str">
        <f>'Test 11'!$Z37</f>
        <v>F</v>
      </c>
      <c r="Z32" s="44">
        <f>'Test 12'!$O37</f>
        <v>1200</v>
      </c>
      <c r="AA32" s="45" t="str">
        <f>'Test 12'!$Z37</f>
        <v>F</v>
      </c>
      <c r="AB32" s="57">
        <f t="shared" si="5"/>
        <v>4556.0931</v>
      </c>
      <c r="AC32" s="58">
        <f t="shared" si="6"/>
        <v>0.05273255903</v>
      </c>
      <c r="AD32" s="58"/>
      <c r="AE32" s="59">
        <f t="shared" si="7"/>
        <v>0.09</v>
      </c>
      <c r="AF32" s="59">
        <f t="shared" si="8"/>
        <v>0.0031</v>
      </c>
      <c r="AG32" s="59">
        <f t="shared" si="9"/>
        <v>1</v>
      </c>
      <c r="AH32" s="59">
        <f t="shared" si="10"/>
        <v>1</v>
      </c>
      <c r="AI32" s="59">
        <f t="shared" si="11"/>
        <v>1</v>
      </c>
      <c r="AJ32" s="59">
        <f t="shared" si="12"/>
        <v>0</v>
      </c>
      <c r="AK32" s="59">
        <f t="shared" si="13"/>
        <v>0</v>
      </c>
      <c r="AL32" s="59">
        <f t="shared" si="14"/>
        <v>0</v>
      </c>
      <c r="AM32" s="59">
        <f t="shared" si="15"/>
        <v>1</v>
      </c>
      <c r="AN32" s="59">
        <f t="shared" si="16"/>
        <v>0</v>
      </c>
      <c r="AO32" s="59">
        <f t="shared" si="17"/>
        <v>1</v>
      </c>
      <c r="AP32" s="59">
        <f t="shared" si="18"/>
        <v>0</v>
      </c>
      <c r="AQ32" s="59">
        <f t="shared" si="19"/>
        <v>0</v>
      </c>
      <c r="AR32" s="59">
        <f t="shared" si="20"/>
        <v>0</v>
      </c>
      <c r="AS32" s="59">
        <v>0.0</v>
      </c>
      <c r="AT32" s="59">
        <f t="shared" si="21"/>
        <v>3</v>
      </c>
      <c r="AU32" s="60" t="str">
        <f>VLOOKUP(A32,'Entry list'!A:G,'Entry list'!G$1,0)</f>
        <v>MN</v>
      </c>
      <c r="AV32" s="60" t="str">
        <f t="shared" si="22"/>
        <v>MN</v>
      </c>
      <c r="AW32" s="49">
        <f t="shared" ref="AW32:BB32" si="82">IF($AV32=AW$1,$AB32,100000)</f>
        <v>100000</v>
      </c>
      <c r="AX32" s="49">
        <f t="shared" si="82"/>
        <v>4556.0931</v>
      </c>
      <c r="AY32" s="49">
        <f t="shared" si="82"/>
        <v>100000</v>
      </c>
      <c r="AZ32" s="49">
        <f t="shared" si="82"/>
        <v>100000</v>
      </c>
      <c r="BA32" s="49">
        <f t="shared" si="82"/>
        <v>100000</v>
      </c>
      <c r="BB32" s="49">
        <f t="shared" si="82"/>
        <v>100000</v>
      </c>
      <c r="BC32" s="49">
        <f t="shared" ref="BC32:BH32" si="83">RANK(AW32,AW:AW,1)</f>
        <v>21</v>
      </c>
      <c r="BD32" s="49">
        <f t="shared" si="83"/>
        <v>14</v>
      </c>
      <c r="BE32" s="49">
        <f t="shared" si="83"/>
        <v>6</v>
      </c>
      <c r="BF32" s="49">
        <f t="shared" si="83"/>
        <v>5</v>
      </c>
      <c r="BG32" s="49">
        <f t="shared" si="83"/>
        <v>1</v>
      </c>
      <c r="BH32" s="49">
        <f t="shared" si="83"/>
        <v>1</v>
      </c>
      <c r="BI32" s="49" t="s">
        <v>51</v>
      </c>
      <c r="BJ32" s="49" t="str">
        <f t="shared" si="25"/>
        <v>MN 14</v>
      </c>
    </row>
    <row r="33" ht="14.25" customHeight="1">
      <c r="A33" s="50">
        <v>32.0</v>
      </c>
      <c r="B33" s="50">
        <f t="shared" si="3"/>
        <v>25</v>
      </c>
      <c r="C33" s="51">
        <f t="shared" si="4"/>
        <v>4</v>
      </c>
      <c r="D33" s="42">
        <f>'Test 1'!$O38</f>
        <v>249</v>
      </c>
      <c r="E33" s="43" t="str">
        <f>'Test 1'!$Z38</f>
        <v>A</v>
      </c>
      <c r="F33" s="42">
        <f>'Test 2'!$O38</f>
        <v>235</v>
      </c>
      <c r="G33" s="43" t="str">
        <f>'Test 2'!$Z38</f>
        <v>D</v>
      </c>
      <c r="H33" s="42">
        <f>'Test 3'!$O38</f>
        <v>428</v>
      </c>
      <c r="I33" s="43" t="str">
        <f>'Test 3'!$Z38</f>
        <v>A</v>
      </c>
      <c r="J33" s="42">
        <f>'Test 4'!$O38</f>
        <v>221</v>
      </c>
      <c r="K33" s="43" t="str">
        <f>'Test 4'!$Z38</f>
        <v/>
      </c>
      <c r="L33" s="42">
        <f>'Test 5'!$O38</f>
        <v>167</v>
      </c>
      <c r="M33" s="43" t="str">
        <f>'Test 5'!$Z38</f>
        <v/>
      </c>
      <c r="N33" s="42">
        <f>'Test 6'!$O38</f>
        <v>388</v>
      </c>
      <c r="O33" s="43" t="str">
        <f>'Test 6'!$Z38</f>
        <v/>
      </c>
      <c r="P33" s="42">
        <f>'Test 7'!$O38</f>
        <v>211</v>
      </c>
      <c r="Q33" s="43" t="str">
        <f>'Test 7'!$Z38</f>
        <v/>
      </c>
      <c r="R33" s="42">
        <f>'Test 8'!$O38</f>
        <v>222</v>
      </c>
      <c r="S33" s="43" t="str">
        <f>'Test 8'!$Z38</f>
        <v/>
      </c>
      <c r="T33" s="42">
        <f>'Test 9'!$O38</f>
        <v>425</v>
      </c>
      <c r="U33" s="43" t="str">
        <f>'Test 9'!$Z38</f>
        <v/>
      </c>
      <c r="V33" s="44"/>
      <c r="W33" s="43" t="str">
        <f>'Test 10'!$Z38</f>
        <v/>
      </c>
      <c r="X33" s="42">
        <f>'Test 11'!$O38</f>
        <v>231</v>
      </c>
      <c r="Y33" s="43" t="str">
        <f>'Test 11'!$Z38</f>
        <v/>
      </c>
      <c r="Z33" s="42">
        <f>'Test 12'!$O38</f>
        <v>383</v>
      </c>
      <c r="AA33" s="45" t="str">
        <f>'Test 12'!$Z38</f>
        <v/>
      </c>
      <c r="AB33" s="52">
        <f t="shared" si="5"/>
        <v>3160.1232</v>
      </c>
      <c r="AC33" s="58">
        <f t="shared" si="6"/>
        <v>0.0365755</v>
      </c>
      <c r="AD33" s="58"/>
      <c r="AE33" s="54">
        <f t="shared" si="7"/>
        <v>0.12</v>
      </c>
      <c r="AF33" s="54">
        <f t="shared" si="8"/>
        <v>0.0032</v>
      </c>
      <c r="AG33" s="54">
        <f t="shared" si="9"/>
        <v>0</v>
      </c>
      <c r="AH33" s="54">
        <f t="shared" si="10"/>
        <v>0</v>
      </c>
      <c r="AI33" s="54">
        <f t="shared" si="11"/>
        <v>0</v>
      </c>
      <c r="AJ33" s="54">
        <f t="shared" si="12"/>
        <v>0</v>
      </c>
      <c r="AK33" s="54">
        <f t="shared" si="13"/>
        <v>0</v>
      </c>
      <c r="AL33" s="54">
        <f t="shared" si="14"/>
        <v>0</v>
      </c>
      <c r="AM33" s="54">
        <f t="shared" si="15"/>
        <v>1</v>
      </c>
      <c r="AN33" s="54">
        <f t="shared" si="16"/>
        <v>1</v>
      </c>
      <c r="AO33" s="54">
        <f t="shared" si="17"/>
        <v>1</v>
      </c>
      <c r="AP33" s="54">
        <f t="shared" si="18"/>
        <v>0</v>
      </c>
      <c r="AQ33" s="54">
        <f t="shared" si="19"/>
        <v>0</v>
      </c>
      <c r="AR33" s="54">
        <f t="shared" si="20"/>
        <v>0</v>
      </c>
      <c r="AS33" s="54">
        <v>0.0</v>
      </c>
      <c r="AT33" s="54">
        <f t="shared" si="21"/>
        <v>0</v>
      </c>
      <c r="AU33" s="55" t="str">
        <f>VLOOKUP(A33,'Entry list'!A:G,'Entry list'!G$1,0)</f>
        <v>MN</v>
      </c>
      <c r="AV33" s="55" t="str">
        <f t="shared" si="22"/>
        <v>MN</v>
      </c>
      <c r="AW33" s="49">
        <f t="shared" ref="AW33:BB33" si="84">IF($AV33=AW$1,$AB33,100000)</f>
        <v>100000</v>
      </c>
      <c r="AX33" s="49">
        <f t="shared" si="84"/>
        <v>3160.1232</v>
      </c>
      <c r="AY33" s="49">
        <f t="shared" si="84"/>
        <v>100000</v>
      </c>
      <c r="AZ33" s="49">
        <f t="shared" si="84"/>
        <v>100000</v>
      </c>
      <c r="BA33" s="49">
        <f t="shared" si="84"/>
        <v>100000</v>
      </c>
      <c r="BB33" s="49">
        <f t="shared" si="84"/>
        <v>100000</v>
      </c>
      <c r="BC33" s="49">
        <f t="shared" ref="BC33:BH33" si="85">RANK(AW33,AW:AW,1)</f>
        <v>21</v>
      </c>
      <c r="BD33" s="49">
        <f t="shared" si="85"/>
        <v>4</v>
      </c>
      <c r="BE33" s="49">
        <f t="shared" si="85"/>
        <v>6</v>
      </c>
      <c r="BF33" s="49">
        <f t="shared" si="85"/>
        <v>5</v>
      </c>
      <c r="BG33" s="49">
        <f t="shared" si="85"/>
        <v>1</v>
      </c>
      <c r="BH33" s="49">
        <f t="shared" si="85"/>
        <v>1</v>
      </c>
      <c r="BI33" s="49" t="s">
        <v>51</v>
      </c>
      <c r="BJ33" s="49" t="str">
        <f t="shared" si="25"/>
        <v>MN 4</v>
      </c>
    </row>
    <row r="34" ht="14.25" customHeight="1">
      <c r="A34" s="56">
        <v>33.0</v>
      </c>
      <c r="B34" s="56">
        <f t="shared" si="3"/>
        <v>24</v>
      </c>
      <c r="C34" s="41">
        <f t="shared" si="4"/>
        <v>3</v>
      </c>
      <c r="D34" s="42">
        <f>'Test 1'!$O39</f>
        <v>275</v>
      </c>
      <c r="E34" s="43" t="str">
        <f>'Test 1'!$Z39</f>
        <v>A</v>
      </c>
      <c r="F34" s="42">
        <f>'Test 2'!$O39</f>
        <v>181</v>
      </c>
      <c r="G34" s="43" t="str">
        <f>'Test 2'!$Z39</f>
        <v/>
      </c>
      <c r="H34" s="42">
        <f>'Test 3'!$O39</f>
        <v>426</v>
      </c>
      <c r="I34" s="43" t="str">
        <f>'Test 3'!$Z39</f>
        <v>AA</v>
      </c>
      <c r="J34" s="42">
        <f>'Test 4'!$O39</f>
        <v>218</v>
      </c>
      <c r="K34" s="43" t="str">
        <f>'Test 4'!$Z39</f>
        <v/>
      </c>
      <c r="L34" s="42">
        <f>'Test 5'!$O39</f>
        <v>170</v>
      </c>
      <c r="M34" s="43" t="str">
        <f>'Test 5'!$Z39</f>
        <v/>
      </c>
      <c r="N34" s="42">
        <f>'Test 6'!$O39</f>
        <v>386</v>
      </c>
      <c r="O34" s="43" t="str">
        <f>'Test 6'!$Z39</f>
        <v/>
      </c>
      <c r="P34" s="42">
        <f>'Test 7'!$O39</f>
        <v>206</v>
      </c>
      <c r="Q34" s="43" t="str">
        <f>'Test 7'!$Z39</f>
        <v/>
      </c>
      <c r="R34" s="42">
        <f>'Test 8'!$O39</f>
        <v>229</v>
      </c>
      <c r="S34" s="43" t="str">
        <f>'Test 8'!$Z39</f>
        <v/>
      </c>
      <c r="T34" s="42">
        <f>'Test 9'!$O39</f>
        <v>404</v>
      </c>
      <c r="U34" s="43" t="str">
        <f>'Test 9'!$Z39</f>
        <v/>
      </c>
      <c r="V34" s="44"/>
      <c r="W34" s="43" t="str">
        <f>'Test 10'!$Z39</f>
        <v/>
      </c>
      <c r="X34" s="42">
        <f>'Test 11'!$O39</f>
        <v>237</v>
      </c>
      <c r="Y34" s="43" t="str">
        <f>'Test 11'!$Z39</f>
        <v>A</v>
      </c>
      <c r="Z34" s="42">
        <f>'Test 12'!$O39</f>
        <v>412</v>
      </c>
      <c r="AA34" s="45" t="str">
        <f>'Test 12'!$Z39</f>
        <v/>
      </c>
      <c r="AB34" s="57">
        <f t="shared" si="5"/>
        <v>3144.1233</v>
      </c>
      <c r="AC34" s="58">
        <f t="shared" si="6"/>
        <v>0.03639031597</v>
      </c>
      <c r="AD34" s="58"/>
      <c r="AE34" s="59">
        <f t="shared" si="7"/>
        <v>0.12</v>
      </c>
      <c r="AF34" s="59">
        <f t="shared" si="8"/>
        <v>0.0033</v>
      </c>
      <c r="AG34" s="59">
        <f t="shared" si="9"/>
        <v>0</v>
      </c>
      <c r="AH34" s="59">
        <f t="shared" si="10"/>
        <v>1</v>
      </c>
      <c r="AI34" s="59">
        <f t="shared" si="11"/>
        <v>0</v>
      </c>
      <c r="AJ34" s="59">
        <f t="shared" si="12"/>
        <v>0</v>
      </c>
      <c r="AK34" s="59">
        <f t="shared" si="13"/>
        <v>0</v>
      </c>
      <c r="AL34" s="59">
        <f t="shared" si="14"/>
        <v>0</v>
      </c>
      <c r="AM34" s="59">
        <f t="shared" si="15"/>
        <v>1</v>
      </c>
      <c r="AN34" s="59">
        <f t="shared" si="16"/>
        <v>1</v>
      </c>
      <c r="AO34" s="59">
        <f t="shared" si="17"/>
        <v>1</v>
      </c>
      <c r="AP34" s="59">
        <f t="shared" si="18"/>
        <v>0</v>
      </c>
      <c r="AQ34" s="59">
        <f t="shared" si="19"/>
        <v>0</v>
      </c>
      <c r="AR34" s="59">
        <f t="shared" si="20"/>
        <v>0</v>
      </c>
      <c r="AS34" s="59">
        <v>0.0</v>
      </c>
      <c r="AT34" s="59">
        <f t="shared" si="21"/>
        <v>0</v>
      </c>
      <c r="AU34" s="60" t="str">
        <f>VLOOKUP(A34,'Entry list'!A:G,'Entry list'!G$1,0)</f>
        <v>MN</v>
      </c>
      <c r="AV34" s="60" t="str">
        <f t="shared" si="22"/>
        <v>MN</v>
      </c>
      <c r="AW34" s="49">
        <f t="shared" ref="AW34:BB34" si="86">IF($AV34=AW$1,$AB34,100000)</f>
        <v>100000</v>
      </c>
      <c r="AX34" s="49">
        <f t="shared" si="86"/>
        <v>3144.1233</v>
      </c>
      <c r="AY34" s="49">
        <f t="shared" si="86"/>
        <v>100000</v>
      </c>
      <c r="AZ34" s="49">
        <f t="shared" si="86"/>
        <v>100000</v>
      </c>
      <c r="BA34" s="49">
        <f t="shared" si="86"/>
        <v>100000</v>
      </c>
      <c r="BB34" s="49">
        <f t="shared" si="86"/>
        <v>100000</v>
      </c>
      <c r="BC34" s="49">
        <f t="shared" ref="BC34:BH34" si="87">RANK(AW34,AW:AW,1)</f>
        <v>21</v>
      </c>
      <c r="BD34" s="49">
        <f t="shared" si="87"/>
        <v>3</v>
      </c>
      <c r="BE34" s="49">
        <f t="shared" si="87"/>
        <v>6</v>
      </c>
      <c r="BF34" s="49">
        <f t="shared" si="87"/>
        <v>5</v>
      </c>
      <c r="BG34" s="49">
        <f t="shared" si="87"/>
        <v>1</v>
      </c>
      <c r="BH34" s="49">
        <f t="shared" si="87"/>
        <v>1</v>
      </c>
      <c r="BI34" s="49" t="s">
        <v>51</v>
      </c>
      <c r="BJ34" s="49" t="str">
        <f t="shared" si="25"/>
        <v>MN 3</v>
      </c>
    </row>
    <row r="35" ht="14.25" customHeight="1">
      <c r="A35" s="50">
        <v>34.0</v>
      </c>
      <c r="B35" s="50">
        <f t="shared" si="3"/>
        <v>33</v>
      </c>
      <c r="C35" s="51">
        <f t="shared" si="4"/>
        <v>7</v>
      </c>
      <c r="D35" s="42">
        <f>'Test 1'!$O40</f>
        <v>254</v>
      </c>
      <c r="E35" s="43" t="str">
        <f>'Test 1'!$Z40</f>
        <v/>
      </c>
      <c r="F35" s="42">
        <f>'Test 2'!$O40</f>
        <v>190</v>
      </c>
      <c r="G35" s="43" t="str">
        <f>'Test 2'!$Z40</f>
        <v/>
      </c>
      <c r="H35" s="42">
        <f>'Test 3'!$O40</f>
        <v>439</v>
      </c>
      <c r="I35" s="43" t="str">
        <f>'Test 3'!$Z40</f>
        <v>A</v>
      </c>
      <c r="J35" s="42">
        <f>'Test 4'!$O40</f>
        <v>225</v>
      </c>
      <c r="K35" s="43" t="str">
        <f>'Test 4'!$Z40</f>
        <v/>
      </c>
      <c r="L35" s="42">
        <f>'Test 5'!$O40</f>
        <v>174</v>
      </c>
      <c r="M35" s="43" t="str">
        <f>'Test 5'!$Z40</f>
        <v/>
      </c>
      <c r="N35" s="42">
        <f>'Test 6'!$O40</f>
        <v>412</v>
      </c>
      <c r="O35" s="43" t="str">
        <f>'Test 6'!$Z40</f>
        <v>A</v>
      </c>
      <c r="P35" s="42">
        <f>'Test 7'!$O40</f>
        <v>192</v>
      </c>
      <c r="Q35" s="43" t="str">
        <f>'Test 7'!$Z40</f>
        <v/>
      </c>
      <c r="R35" s="42">
        <f>'Test 8'!$O40</f>
        <v>233</v>
      </c>
      <c r="S35" s="43" t="str">
        <f>'Test 8'!$Z40</f>
        <v/>
      </c>
      <c r="T35" s="42">
        <f>'Test 9'!$O40</f>
        <v>401</v>
      </c>
      <c r="U35" s="43" t="str">
        <f>'Test 9'!$Z40</f>
        <v>A</v>
      </c>
      <c r="V35" s="44"/>
      <c r="W35" s="43" t="str">
        <f>'Test 10'!$Z40</f>
        <v/>
      </c>
      <c r="X35" s="44">
        <f>'Test 11'!$O40</f>
        <v>360</v>
      </c>
      <c r="Y35" s="43" t="str">
        <f>'Test 11'!$Z40</f>
        <v>E</v>
      </c>
      <c r="Z35" s="42">
        <f>'Test 12'!$O40</f>
        <v>414</v>
      </c>
      <c r="AA35" s="45" t="str">
        <f>'Test 12'!$Z40</f>
        <v>A</v>
      </c>
      <c r="AB35" s="52">
        <f t="shared" si="5"/>
        <v>3294.1034</v>
      </c>
      <c r="AC35" s="58">
        <f t="shared" si="6"/>
        <v>0.03812619676</v>
      </c>
      <c r="AD35" s="58"/>
      <c r="AE35" s="54">
        <f t="shared" si="7"/>
        <v>0.1</v>
      </c>
      <c r="AF35" s="54">
        <f t="shared" si="8"/>
        <v>0.0034</v>
      </c>
      <c r="AG35" s="54">
        <f t="shared" si="9"/>
        <v>1</v>
      </c>
      <c r="AH35" s="54">
        <f t="shared" si="10"/>
        <v>1</v>
      </c>
      <c r="AI35" s="54">
        <f t="shared" si="11"/>
        <v>0</v>
      </c>
      <c r="AJ35" s="54">
        <f t="shared" si="12"/>
        <v>0</v>
      </c>
      <c r="AK35" s="54">
        <f t="shared" si="13"/>
        <v>0</v>
      </c>
      <c r="AL35" s="54">
        <f t="shared" si="14"/>
        <v>0</v>
      </c>
      <c r="AM35" s="54">
        <f t="shared" si="15"/>
        <v>1</v>
      </c>
      <c r="AN35" s="54">
        <f t="shared" si="16"/>
        <v>1</v>
      </c>
      <c r="AO35" s="54">
        <f t="shared" si="17"/>
        <v>0</v>
      </c>
      <c r="AP35" s="54">
        <f t="shared" si="18"/>
        <v>0</v>
      </c>
      <c r="AQ35" s="54">
        <f t="shared" si="19"/>
        <v>0</v>
      </c>
      <c r="AR35" s="54">
        <f t="shared" si="20"/>
        <v>0</v>
      </c>
      <c r="AS35" s="54">
        <v>0.0</v>
      </c>
      <c r="AT35" s="54">
        <f t="shared" si="21"/>
        <v>2</v>
      </c>
      <c r="AU35" s="55" t="str">
        <f>VLOOKUP(A35,'Entry list'!A:G,'Entry list'!G$1,0)</f>
        <v>MN</v>
      </c>
      <c r="AV35" s="55" t="str">
        <f t="shared" si="22"/>
        <v>MN</v>
      </c>
      <c r="AW35" s="49">
        <f t="shared" ref="AW35:BB35" si="88">IF($AV35=AW$1,$AB35,100000)</f>
        <v>100000</v>
      </c>
      <c r="AX35" s="49">
        <f t="shared" si="88"/>
        <v>3294.1034</v>
      </c>
      <c r="AY35" s="49">
        <f t="shared" si="88"/>
        <v>100000</v>
      </c>
      <c r="AZ35" s="49">
        <f t="shared" si="88"/>
        <v>100000</v>
      </c>
      <c r="BA35" s="49">
        <f t="shared" si="88"/>
        <v>100000</v>
      </c>
      <c r="BB35" s="49">
        <f t="shared" si="88"/>
        <v>100000</v>
      </c>
      <c r="BC35" s="49">
        <f t="shared" ref="BC35:BH35" si="89">RANK(AW35,AW:AW,1)</f>
        <v>21</v>
      </c>
      <c r="BD35" s="49">
        <f t="shared" si="89"/>
        <v>7</v>
      </c>
      <c r="BE35" s="49">
        <f t="shared" si="89"/>
        <v>6</v>
      </c>
      <c r="BF35" s="49">
        <f t="shared" si="89"/>
        <v>5</v>
      </c>
      <c r="BG35" s="49">
        <f t="shared" si="89"/>
        <v>1</v>
      </c>
      <c r="BH35" s="49">
        <f t="shared" si="89"/>
        <v>1</v>
      </c>
      <c r="BI35" s="49" t="s">
        <v>51</v>
      </c>
      <c r="BJ35" s="49" t="str">
        <f t="shared" si="25"/>
        <v>MN 7</v>
      </c>
    </row>
    <row r="36" ht="14.25" customHeight="1">
      <c r="A36" s="56">
        <v>35.0</v>
      </c>
      <c r="B36" s="56">
        <f t="shared" si="3"/>
        <v>37</v>
      </c>
      <c r="C36" s="41">
        <f t="shared" si="4"/>
        <v>10</v>
      </c>
      <c r="D36" s="42">
        <f>'Test 1'!$O41</f>
        <v>260</v>
      </c>
      <c r="E36" s="43" t="str">
        <f>'Test 1'!$Z41</f>
        <v>A</v>
      </c>
      <c r="F36" s="42">
        <f>'Test 2'!$O41</f>
        <v>188</v>
      </c>
      <c r="G36" s="43" t="str">
        <f>'Test 2'!$Z41</f>
        <v/>
      </c>
      <c r="H36" s="42">
        <f>'Test 3'!$O41</f>
        <v>504</v>
      </c>
      <c r="I36" s="43" t="str">
        <f>'Test 3'!$Z41</f>
        <v>AD</v>
      </c>
      <c r="J36" s="42">
        <f>'Test 4'!$O41</f>
        <v>247</v>
      </c>
      <c r="K36" s="43" t="str">
        <f>'Test 4'!$Z41</f>
        <v/>
      </c>
      <c r="L36" s="42">
        <f>'Test 5'!$O41</f>
        <v>179</v>
      </c>
      <c r="M36" s="43" t="str">
        <f>'Test 5'!$Z41</f>
        <v/>
      </c>
      <c r="N36" s="42">
        <f>'Test 6'!$O41</f>
        <v>422</v>
      </c>
      <c r="O36" s="43" t="str">
        <f>'Test 6'!$Z41</f>
        <v/>
      </c>
      <c r="P36" s="42">
        <f>'Test 7'!$O41</f>
        <v>206</v>
      </c>
      <c r="Q36" s="43" t="str">
        <f>'Test 7'!$Z41</f>
        <v/>
      </c>
      <c r="R36" s="42">
        <f>'Test 8'!$O41</f>
        <v>241</v>
      </c>
      <c r="S36" s="43" t="str">
        <f>'Test 8'!$Z41</f>
        <v/>
      </c>
      <c r="T36" s="42">
        <f>'Test 9'!$O41</f>
        <v>431</v>
      </c>
      <c r="U36" s="43" t="str">
        <f>'Test 9'!$Z41</f>
        <v/>
      </c>
      <c r="V36" s="44"/>
      <c r="W36" s="43" t="str">
        <f>'Test 10'!$Z41</f>
        <v/>
      </c>
      <c r="X36" s="42">
        <f>'Test 11'!$O41</f>
        <v>230</v>
      </c>
      <c r="Y36" s="43" t="str">
        <f>'Test 11'!$Z41</f>
        <v/>
      </c>
      <c r="Z36" s="42">
        <f>'Test 12'!$O41</f>
        <v>421</v>
      </c>
      <c r="AA36" s="45" t="str">
        <f>'Test 12'!$Z41</f>
        <v/>
      </c>
      <c r="AB36" s="57">
        <f t="shared" si="5"/>
        <v>3329.1235</v>
      </c>
      <c r="AC36" s="58">
        <f t="shared" si="6"/>
        <v>0.03853152199</v>
      </c>
      <c r="AD36" s="58"/>
      <c r="AE36" s="59">
        <f t="shared" si="7"/>
        <v>0.12</v>
      </c>
      <c r="AF36" s="59">
        <f t="shared" si="8"/>
        <v>0.0035</v>
      </c>
      <c r="AG36" s="59">
        <f t="shared" si="9"/>
        <v>0</v>
      </c>
      <c r="AH36" s="59">
        <f t="shared" si="10"/>
        <v>1</v>
      </c>
      <c r="AI36" s="59">
        <f t="shared" si="11"/>
        <v>0</v>
      </c>
      <c r="AJ36" s="59">
        <f t="shared" si="12"/>
        <v>0</v>
      </c>
      <c r="AK36" s="59">
        <f t="shared" si="13"/>
        <v>0</v>
      </c>
      <c r="AL36" s="59">
        <f t="shared" si="14"/>
        <v>0</v>
      </c>
      <c r="AM36" s="59">
        <f t="shared" si="15"/>
        <v>1</v>
      </c>
      <c r="AN36" s="59">
        <f t="shared" si="16"/>
        <v>1</v>
      </c>
      <c r="AO36" s="59">
        <f t="shared" si="17"/>
        <v>1</v>
      </c>
      <c r="AP36" s="59">
        <f t="shared" si="18"/>
        <v>0</v>
      </c>
      <c r="AQ36" s="59">
        <f t="shared" si="19"/>
        <v>0</v>
      </c>
      <c r="AR36" s="59">
        <f t="shared" si="20"/>
        <v>0</v>
      </c>
      <c r="AS36" s="59">
        <v>0.0</v>
      </c>
      <c r="AT36" s="59">
        <f t="shared" si="21"/>
        <v>0</v>
      </c>
      <c r="AU36" s="60" t="str">
        <f>VLOOKUP(A36,'Entry list'!A:G,'Entry list'!G$1,0)</f>
        <v>MN</v>
      </c>
      <c r="AV36" s="60" t="str">
        <f t="shared" si="22"/>
        <v>MN</v>
      </c>
      <c r="AW36" s="49">
        <f t="shared" ref="AW36:BB36" si="90">IF($AV36=AW$1,$AB36,100000)</f>
        <v>100000</v>
      </c>
      <c r="AX36" s="49">
        <f t="shared" si="90"/>
        <v>3329.1235</v>
      </c>
      <c r="AY36" s="49">
        <f t="shared" si="90"/>
        <v>100000</v>
      </c>
      <c r="AZ36" s="49">
        <f t="shared" si="90"/>
        <v>100000</v>
      </c>
      <c r="BA36" s="49">
        <f t="shared" si="90"/>
        <v>100000</v>
      </c>
      <c r="BB36" s="49">
        <f t="shared" si="90"/>
        <v>100000</v>
      </c>
      <c r="BC36" s="49">
        <f t="shared" ref="BC36:BH36" si="91">RANK(AW36,AW:AW,1)</f>
        <v>21</v>
      </c>
      <c r="BD36" s="49">
        <f t="shared" si="91"/>
        <v>10</v>
      </c>
      <c r="BE36" s="49">
        <f t="shared" si="91"/>
        <v>6</v>
      </c>
      <c r="BF36" s="49">
        <f t="shared" si="91"/>
        <v>5</v>
      </c>
      <c r="BG36" s="49">
        <f t="shared" si="91"/>
        <v>1</v>
      </c>
      <c r="BH36" s="49">
        <f t="shared" si="91"/>
        <v>1</v>
      </c>
      <c r="BI36" s="49" t="s">
        <v>51</v>
      </c>
      <c r="BJ36" s="49" t="str">
        <f t="shared" si="25"/>
        <v>MN 10</v>
      </c>
    </row>
    <row r="37" ht="14.25" customHeight="1">
      <c r="A37" s="50">
        <v>36.0</v>
      </c>
      <c r="B37" s="50">
        <f t="shared" si="3"/>
        <v>40</v>
      </c>
      <c r="C37" s="51">
        <f t="shared" si="4"/>
        <v>13</v>
      </c>
      <c r="D37" s="42">
        <f>'Test 1'!$O42</f>
        <v>276</v>
      </c>
      <c r="E37" s="43" t="str">
        <f>'Test 1'!$Z42</f>
        <v/>
      </c>
      <c r="F37" s="42">
        <f>'Test 2'!$O42</f>
        <v>201</v>
      </c>
      <c r="G37" s="43" t="str">
        <f>'Test 2'!$Z42</f>
        <v>A</v>
      </c>
      <c r="H37" s="42">
        <f>'Test 3'!$O42</f>
        <v>491</v>
      </c>
      <c r="I37" s="43" t="str">
        <f>'Test 3'!$Z42</f>
        <v>A</v>
      </c>
      <c r="J37" s="42">
        <f>'Test 4'!$O42</f>
        <v>301</v>
      </c>
      <c r="K37" s="43" t="str">
        <f>'Test 4'!$Z42</f>
        <v>AA</v>
      </c>
      <c r="L37" s="42">
        <f>'Test 5'!$O42</f>
        <v>225</v>
      </c>
      <c r="M37" s="43" t="str">
        <f>'Test 5'!$Z42</f>
        <v>AA</v>
      </c>
      <c r="N37" s="42">
        <f>'Test 6'!$O42</f>
        <v>422</v>
      </c>
      <c r="O37" s="43" t="str">
        <f>'Test 6'!$Z42</f>
        <v>A</v>
      </c>
      <c r="P37" s="42">
        <f>'Test 7'!$O42</f>
        <v>272</v>
      </c>
      <c r="Q37" s="43" t="str">
        <f>'Test 7'!$Z42</f>
        <v>D</v>
      </c>
      <c r="R37" s="42">
        <f>'Test 8'!$O42</f>
        <v>251</v>
      </c>
      <c r="S37" s="43" t="str">
        <f>'Test 8'!$Z42</f>
        <v>A</v>
      </c>
      <c r="T37" s="44">
        <f>'Test 9'!$O42</f>
        <v>600</v>
      </c>
      <c r="U37" s="43" t="str">
        <f>'Test 9'!$Z42</f>
        <v>AE</v>
      </c>
      <c r="V37" s="44"/>
      <c r="W37" s="43" t="str">
        <f>'Test 10'!$Z42</f>
        <v/>
      </c>
      <c r="X37" s="42">
        <f>'Test 11'!$O42</f>
        <v>360</v>
      </c>
      <c r="Y37" s="43" t="str">
        <f>'Test 11'!$Z42</f>
        <v>AADD</v>
      </c>
      <c r="Z37" s="42">
        <f>'Test 12'!$O42</f>
        <v>439</v>
      </c>
      <c r="AA37" s="45" t="str">
        <f>'Test 12'!$Z42</f>
        <v/>
      </c>
      <c r="AB37" s="52">
        <f t="shared" si="5"/>
        <v>3838.1136</v>
      </c>
      <c r="AC37" s="58">
        <f t="shared" si="6"/>
        <v>0.04442261111</v>
      </c>
      <c r="AD37" s="58"/>
      <c r="AE37" s="54">
        <f t="shared" si="7"/>
        <v>0.11</v>
      </c>
      <c r="AF37" s="54">
        <f t="shared" si="8"/>
        <v>0.0036</v>
      </c>
      <c r="AG37" s="54">
        <f t="shared" si="9"/>
        <v>1</v>
      </c>
      <c r="AH37" s="54">
        <f t="shared" si="10"/>
        <v>0</v>
      </c>
      <c r="AI37" s="54">
        <f t="shared" si="11"/>
        <v>0</v>
      </c>
      <c r="AJ37" s="54">
        <f t="shared" si="12"/>
        <v>0</v>
      </c>
      <c r="AK37" s="54">
        <f t="shared" si="13"/>
        <v>0</v>
      </c>
      <c r="AL37" s="54">
        <f t="shared" si="14"/>
        <v>0</v>
      </c>
      <c r="AM37" s="54">
        <f t="shared" si="15"/>
        <v>0</v>
      </c>
      <c r="AN37" s="54">
        <f t="shared" si="16"/>
        <v>0</v>
      </c>
      <c r="AO37" s="54">
        <f t="shared" si="17"/>
        <v>0</v>
      </c>
      <c r="AP37" s="54">
        <f t="shared" si="18"/>
        <v>0</v>
      </c>
      <c r="AQ37" s="54">
        <f t="shared" si="19"/>
        <v>0</v>
      </c>
      <c r="AR37" s="54">
        <f t="shared" si="20"/>
        <v>0</v>
      </c>
      <c r="AS37" s="54">
        <v>0.0</v>
      </c>
      <c r="AT37" s="54">
        <f t="shared" si="21"/>
        <v>1</v>
      </c>
      <c r="AU37" s="55" t="str">
        <f>VLOOKUP(A37,'Entry list'!A:G,'Entry list'!G$1,0)</f>
        <v>MN</v>
      </c>
      <c r="AV37" s="55" t="str">
        <f t="shared" si="22"/>
        <v>MN</v>
      </c>
      <c r="AW37" s="49">
        <f t="shared" ref="AW37:BB37" si="92">IF($AV37=AW$1,$AB37,100000)</f>
        <v>100000</v>
      </c>
      <c r="AX37" s="49">
        <f t="shared" si="92"/>
        <v>3838.1136</v>
      </c>
      <c r="AY37" s="49">
        <f t="shared" si="92"/>
        <v>100000</v>
      </c>
      <c r="AZ37" s="49">
        <f t="shared" si="92"/>
        <v>100000</v>
      </c>
      <c r="BA37" s="49">
        <f t="shared" si="92"/>
        <v>100000</v>
      </c>
      <c r="BB37" s="49">
        <f t="shared" si="92"/>
        <v>100000</v>
      </c>
      <c r="BC37" s="49">
        <f t="shared" ref="BC37:BH37" si="93">RANK(AW37,AW:AW,1)</f>
        <v>21</v>
      </c>
      <c r="BD37" s="49">
        <f t="shared" si="93"/>
        <v>13</v>
      </c>
      <c r="BE37" s="49">
        <f t="shared" si="93"/>
        <v>6</v>
      </c>
      <c r="BF37" s="49">
        <f t="shared" si="93"/>
        <v>5</v>
      </c>
      <c r="BG37" s="49">
        <f t="shared" si="93"/>
        <v>1</v>
      </c>
      <c r="BH37" s="49">
        <f t="shared" si="93"/>
        <v>1</v>
      </c>
      <c r="BI37" s="49" t="s">
        <v>51</v>
      </c>
      <c r="BJ37" s="49" t="str">
        <f t="shared" si="25"/>
        <v>MN 13</v>
      </c>
    </row>
    <row r="38" ht="14.25" customHeight="1">
      <c r="A38" s="56">
        <v>37.0</v>
      </c>
      <c r="B38" s="56">
        <f t="shared" si="3"/>
        <v>34</v>
      </c>
      <c r="C38" s="41">
        <f t="shared" si="4"/>
        <v>4</v>
      </c>
      <c r="D38" s="42">
        <f>'Test 1'!$O43</f>
        <v>256</v>
      </c>
      <c r="E38" s="43" t="str">
        <f>'Test 1'!$Z43</f>
        <v>AA</v>
      </c>
      <c r="F38" s="42">
        <f>'Test 2'!$O43</f>
        <v>192</v>
      </c>
      <c r="G38" s="43" t="str">
        <f>'Test 2'!$Z43</f>
        <v/>
      </c>
      <c r="H38" s="42">
        <f>'Test 3'!$O43</f>
        <v>423</v>
      </c>
      <c r="I38" s="43" t="str">
        <f>'Test 3'!$Z43</f>
        <v/>
      </c>
      <c r="J38" s="42">
        <f>'Test 4'!$O43</f>
        <v>218</v>
      </c>
      <c r="K38" s="43" t="str">
        <f>'Test 4'!$Z43</f>
        <v/>
      </c>
      <c r="L38" s="42">
        <f>'Test 5'!$O43</f>
        <v>180</v>
      </c>
      <c r="M38" s="43" t="str">
        <f>'Test 5'!$Z43</f>
        <v/>
      </c>
      <c r="N38" s="42">
        <f>'Test 6'!$O43</f>
        <v>422</v>
      </c>
      <c r="O38" s="43" t="str">
        <f>'Test 6'!$Z43</f>
        <v/>
      </c>
      <c r="P38" s="42">
        <f>'Test 7'!$O43</f>
        <v>205</v>
      </c>
      <c r="Q38" s="43" t="str">
        <f>'Test 7'!$Z43</f>
        <v/>
      </c>
      <c r="R38" s="42">
        <f>'Test 8'!$O43</f>
        <v>241</v>
      </c>
      <c r="S38" s="43" t="str">
        <f>'Test 8'!$Z43</f>
        <v/>
      </c>
      <c r="T38" s="42">
        <f>'Test 9'!$O43</f>
        <v>460</v>
      </c>
      <c r="U38" s="43" t="str">
        <f>'Test 9'!$Z43</f>
        <v/>
      </c>
      <c r="V38" s="44"/>
      <c r="W38" s="43" t="str">
        <f>'Test 10'!$Z43</f>
        <v/>
      </c>
      <c r="X38" s="42">
        <f>'Test 11'!$O43</f>
        <v>245</v>
      </c>
      <c r="Y38" s="43" t="str">
        <f>'Test 11'!$Z43</f>
        <v/>
      </c>
      <c r="Z38" s="42">
        <f>'Test 12'!$O43</f>
        <v>454</v>
      </c>
      <c r="AA38" s="45" t="str">
        <f>'Test 12'!$Z43</f>
        <v>A</v>
      </c>
      <c r="AB38" s="57">
        <f t="shared" si="5"/>
        <v>3296.1237</v>
      </c>
      <c r="AC38" s="58">
        <f t="shared" si="6"/>
        <v>0.03814957986</v>
      </c>
      <c r="AD38" s="58"/>
      <c r="AE38" s="59">
        <f t="shared" si="7"/>
        <v>0.12</v>
      </c>
      <c r="AF38" s="59">
        <f t="shared" si="8"/>
        <v>0.0037</v>
      </c>
      <c r="AG38" s="59">
        <f t="shared" si="9"/>
        <v>0</v>
      </c>
      <c r="AH38" s="59">
        <f t="shared" si="10"/>
        <v>1</v>
      </c>
      <c r="AI38" s="59">
        <f t="shared" si="11"/>
        <v>1</v>
      </c>
      <c r="AJ38" s="59">
        <f t="shared" si="12"/>
        <v>0</v>
      </c>
      <c r="AK38" s="59">
        <f t="shared" si="13"/>
        <v>0</v>
      </c>
      <c r="AL38" s="59">
        <f t="shared" si="14"/>
        <v>0</v>
      </c>
      <c r="AM38" s="59">
        <f t="shared" si="15"/>
        <v>1</v>
      </c>
      <c r="AN38" s="59">
        <f t="shared" si="16"/>
        <v>1</v>
      </c>
      <c r="AO38" s="59">
        <f t="shared" si="17"/>
        <v>1</v>
      </c>
      <c r="AP38" s="59">
        <f t="shared" si="18"/>
        <v>0</v>
      </c>
      <c r="AQ38" s="59">
        <f t="shared" si="19"/>
        <v>0</v>
      </c>
      <c r="AR38" s="59">
        <f t="shared" si="20"/>
        <v>0</v>
      </c>
      <c r="AS38" s="59">
        <v>0.0</v>
      </c>
      <c r="AT38" s="59">
        <f t="shared" si="21"/>
        <v>0</v>
      </c>
      <c r="AU38" s="60" t="str">
        <f>VLOOKUP(A38,'Entry list'!A:G,'Entry list'!G$1,0)</f>
        <v>HN</v>
      </c>
      <c r="AV38" s="60" t="str">
        <f t="shared" si="22"/>
        <v>HN</v>
      </c>
      <c r="AW38" s="49">
        <f t="shared" ref="AW38:BB38" si="94">IF($AV38=AW$1,$AB38,100000)</f>
        <v>100000</v>
      </c>
      <c r="AX38" s="49">
        <f t="shared" si="94"/>
        <v>100000</v>
      </c>
      <c r="AY38" s="49">
        <f t="shared" si="94"/>
        <v>100000</v>
      </c>
      <c r="AZ38" s="49">
        <f t="shared" si="94"/>
        <v>3296.1237</v>
      </c>
      <c r="BA38" s="49">
        <f t="shared" si="94"/>
        <v>100000</v>
      </c>
      <c r="BB38" s="49">
        <f t="shared" si="94"/>
        <v>100000</v>
      </c>
      <c r="BC38" s="49">
        <f t="shared" ref="BC38:BH38" si="95">RANK(AW38,AW:AW,1)</f>
        <v>21</v>
      </c>
      <c r="BD38" s="49">
        <f t="shared" si="95"/>
        <v>20</v>
      </c>
      <c r="BE38" s="49">
        <f t="shared" si="95"/>
        <v>6</v>
      </c>
      <c r="BF38" s="49">
        <f t="shared" si="95"/>
        <v>4</v>
      </c>
      <c r="BG38" s="49">
        <f t="shared" si="95"/>
        <v>1</v>
      </c>
      <c r="BH38" s="49">
        <f t="shared" si="95"/>
        <v>1</v>
      </c>
      <c r="BI38" s="49" t="s">
        <v>51</v>
      </c>
      <c r="BJ38" s="49" t="str">
        <f t="shared" si="25"/>
        <v>HN 4</v>
      </c>
    </row>
    <row r="39" ht="14.25" customHeight="1">
      <c r="A39" s="50">
        <v>38.0</v>
      </c>
      <c r="B39" s="50">
        <f t="shared" si="3"/>
        <v>39</v>
      </c>
      <c r="C39" s="51">
        <f t="shared" si="4"/>
        <v>12</v>
      </c>
      <c r="D39" s="42">
        <f>'Test 1'!$O44</f>
        <v>308</v>
      </c>
      <c r="E39" s="43" t="str">
        <f>'Test 1'!$Z44</f>
        <v/>
      </c>
      <c r="F39" s="42">
        <f>'Test 2'!$O44</f>
        <v>210</v>
      </c>
      <c r="G39" s="43" t="str">
        <f>'Test 2'!$Z44</f>
        <v/>
      </c>
      <c r="H39" s="42">
        <f>'Test 3'!$O44</f>
        <v>542</v>
      </c>
      <c r="I39" s="43" t="str">
        <f>'Test 3'!$Z44</f>
        <v/>
      </c>
      <c r="J39" s="42">
        <f>'Test 4'!$O44</f>
        <v>268</v>
      </c>
      <c r="K39" s="43" t="str">
        <f>'Test 4'!$Z44</f>
        <v/>
      </c>
      <c r="L39" s="42">
        <f>'Test 5'!$O44</f>
        <v>190</v>
      </c>
      <c r="M39" s="43" t="str">
        <f>'Test 5'!$Z44</f>
        <v/>
      </c>
      <c r="N39" s="42">
        <f>'Test 6'!$O44</f>
        <v>454</v>
      </c>
      <c r="O39" s="43" t="str">
        <f>'Test 6'!$Z44</f>
        <v/>
      </c>
      <c r="P39" s="42">
        <f>'Test 7'!$O44</f>
        <v>225</v>
      </c>
      <c r="Q39" s="43" t="str">
        <f>'Test 7'!$Z44</f>
        <v/>
      </c>
      <c r="R39" s="42">
        <f>'Test 8'!$O44</f>
        <v>259</v>
      </c>
      <c r="S39" s="43" t="str">
        <f>'Test 8'!$Z44</f>
        <v/>
      </c>
      <c r="T39" s="42">
        <f>'Test 9'!$O44</f>
        <v>452</v>
      </c>
      <c r="U39" s="43" t="str">
        <f>'Test 9'!$Z44</f>
        <v/>
      </c>
      <c r="V39" s="44"/>
      <c r="W39" s="43" t="str">
        <f>'Test 10'!$Z44</f>
        <v/>
      </c>
      <c r="X39" s="42">
        <f>'Test 11'!$O44</f>
        <v>258</v>
      </c>
      <c r="Y39" s="43" t="str">
        <f>'Test 11'!$Z44</f>
        <v/>
      </c>
      <c r="Z39" s="42">
        <f>'Test 12'!$O44</f>
        <v>441</v>
      </c>
      <c r="AA39" s="45" t="str">
        <f>'Test 12'!$Z44</f>
        <v/>
      </c>
      <c r="AB39" s="52">
        <f t="shared" si="5"/>
        <v>3607.0938</v>
      </c>
      <c r="AC39" s="58">
        <f t="shared" si="6"/>
        <v>0.04174877083</v>
      </c>
      <c r="AD39" s="58"/>
      <c r="AE39" s="54">
        <f t="shared" si="7"/>
        <v>0.09</v>
      </c>
      <c r="AF39" s="54">
        <f t="shared" si="8"/>
        <v>0.0038</v>
      </c>
      <c r="AG39" s="54">
        <f t="shared" si="9"/>
        <v>1</v>
      </c>
      <c r="AH39" s="54">
        <f t="shared" si="10"/>
        <v>1</v>
      </c>
      <c r="AI39" s="54">
        <f t="shared" si="11"/>
        <v>1</v>
      </c>
      <c r="AJ39" s="54">
        <f t="shared" si="12"/>
        <v>0</v>
      </c>
      <c r="AK39" s="54">
        <f t="shared" si="13"/>
        <v>0</v>
      </c>
      <c r="AL39" s="54">
        <f t="shared" si="14"/>
        <v>0</v>
      </c>
      <c r="AM39" s="54">
        <f t="shared" si="15"/>
        <v>1</v>
      </c>
      <c r="AN39" s="54">
        <f t="shared" si="16"/>
        <v>1</v>
      </c>
      <c r="AO39" s="54">
        <f t="shared" si="17"/>
        <v>1</v>
      </c>
      <c r="AP39" s="54">
        <f t="shared" si="18"/>
        <v>0</v>
      </c>
      <c r="AQ39" s="54">
        <f t="shared" si="19"/>
        <v>0</v>
      </c>
      <c r="AR39" s="54">
        <f t="shared" si="20"/>
        <v>0</v>
      </c>
      <c r="AS39" s="54">
        <v>0.0</v>
      </c>
      <c r="AT39" s="54">
        <f t="shared" si="21"/>
        <v>3</v>
      </c>
      <c r="AU39" s="55" t="str">
        <f>VLOOKUP(A39,'Entry list'!A:G,'Entry list'!G$1,0)</f>
        <v>MN</v>
      </c>
      <c r="AV39" s="55" t="str">
        <f t="shared" si="22"/>
        <v>MN</v>
      </c>
      <c r="AW39" s="49">
        <f t="shared" ref="AW39:BB39" si="96">IF($AV39=AW$1,$AB39,100000)</f>
        <v>100000</v>
      </c>
      <c r="AX39" s="49">
        <f t="shared" si="96"/>
        <v>3607.0938</v>
      </c>
      <c r="AY39" s="49">
        <f t="shared" si="96"/>
        <v>100000</v>
      </c>
      <c r="AZ39" s="49">
        <f t="shared" si="96"/>
        <v>100000</v>
      </c>
      <c r="BA39" s="49">
        <f t="shared" si="96"/>
        <v>100000</v>
      </c>
      <c r="BB39" s="49">
        <f t="shared" si="96"/>
        <v>100000</v>
      </c>
      <c r="BC39" s="49">
        <f t="shared" ref="BC39:BH39" si="97">RANK(AW39,AW:AW,1)</f>
        <v>21</v>
      </c>
      <c r="BD39" s="49">
        <f t="shared" si="97"/>
        <v>12</v>
      </c>
      <c r="BE39" s="49">
        <f t="shared" si="97"/>
        <v>6</v>
      </c>
      <c r="BF39" s="49">
        <f t="shared" si="97"/>
        <v>5</v>
      </c>
      <c r="BG39" s="49">
        <f t="shared" si="97"/>
        <v>1</v>
      </c>
      <c r="BH39" s="49">
        <f t="shared" si="97"/>
        <v>1</v>
      </c>
      <c r="BI39" s="49" t="s">
        <v>51</v>
      </c>
      <c r="BJ39" s="49" t="str">
        <f t="shared" si="25"/>
        <v>MN 12</v>
      </c>
    </row>
    <row r="40" ht="14.25" customHeight="1">
      <c r="A40" s="56">
        <v>39.0</v>
      </c>
      <c r="B40" s="56">
        <f t="shared" si="3"/>
        <v>36</v>
      </c>
      <c r="C40" s="41">
        <f t="shared" si="4"/>
        <v>9</v>
      </c>
      <c r="D40" s="42">
        <f>'Test 1'!$O45</f>
        <v>265</v>
      </c>
      <c r="E40" s="43" t="str">
        <f>'Test 1'!$Z45</f>
        <v>A</v>
      </c>
      <c r="F40" s="42">
        <f>'Test 2'!$O45</f>
        <v>277</v>
      </c>
      <c r="G40" s="43" t="str">
        <f>'Test 2'!$Z45</f>
        <v>AD</v>
      </c>
      <c r="H40" s="42">
        <f>'Test 3'!$O45</f>
        <v>436</v>
      </c>
      <c r="I40" s="43" t="str">
        <f>'Test 3'!$Z45</f>
        <v/>
      </c>
      <c r="J40" s="42">
        <f>'Test 4'!$O45</f>
        <v>234</v>
      </c>
      <c r="K40" s="43" t="str">
        <f>'Test 4'!$Z45</f>
        <v/>
      </c>
      <c r="L40" s="42">
        <f>'Test 5'!$O45</f>
        <v>170</v>
      </c>
      <c r="M40" s="43" t="str">
        <f>'Test 5'!$Z45</f>
        <v/>
      </c>
      <c r="N40" s="42">
        <f>'Test 6'!$O45</f>
        <v>430</v>
      </c>
      <c r="O40" s="43" t="str">
        <f>'Test 6'!$Z45</f>
        <v/>
      </c>
      <c r="P40" s="42">
        <f>'Test 7'!$O45</f>
        <v>208</v>
      </c>
      <c r="Q40" s="43" t="str">
        <f>'Test 7'!$Z45</f>
        <v/>
      </c>
      <c r="R40" s="42">
        <f>'Test 8'!$O45</f>
        <v>251</v>
      </c>
      <c r="S40" s="43" t="str">
        <f>'Test 8'!$Z45</f>
        <v/>
      </c>
      <c r="T40" s="42">
        <f>'Test 9'!$O45</f>
        <v>406</v>
      </c>
      <c r="U40" s="43" t="str">
        <f>'Test 9'!$Z45</f>
        <v/>
      </c>
      <c r="V40" s="44"/>
      <c r="W40" s="43" t="str">
        <f>'Test 10'!$Z45</f>
        <v/>
      </c>
      <c r="X40" s="42">
        <f>'Test 11'!$O45</f>
        <v>238</v>
      </c>
      <c r="Y40" s="43" t="str">
        <f>'Test 11'!$Z45</f>
        <v/>
      </c>
      <c r="Z40" s="42">
        <f>'Test 12'!$O45</f>
        <v>410</v>
      </c>
      <c r="AA40" s="45" t="str">
        <f>'Test 12'!$Z45</f>
        <v/>
      </c>
      <c r="AB40" s="57">
        <f t="shared" si="5"/>
        <v>3325.1239</v>
      </c>
      <c r="AC40" s="58">
        <f t="shared" si="6"/>
        <v>0.03848523032</v>
      </c>
      <c r="AD40" s="58"/>
      <c r="AE40" s="59">
        <f t="shared" si="7"/>
        <v>0.12</v>
      </c>
      <c r="AF40" s="59">
        <f t="shared" si="8"/>
        <v>0.0039</v>
      </c>
      <c r="AG40" s="59">
        <f t="shared" si="9"/>
        <v>0</v>
      </c>
      <c r="AH40" s="59">
        <f t="shared" si="10"/>
        <v>0</v>
      </c>
      <c r="AI40" s="59">
        <f t="shared" si="11"/>
        <v>1</v>
      </c>
      <c r="AJ40" s="59">
        <f t="shared" si="12"/>
        <v>0</v>
      </c>
      <c r="AK40" s="59">
        <f t="shared" si="13"/>
        <v>0</v>
      </c>
      <c r="AL40" s="59">
        <f t="shared" si="14"/>
        <v>0</v>
      </c>
      <c r="AM40" s="59">
        <f t="shared" si="15"/>
        <v>1</v>
      </c>
      <c r="AN40" s="59">
        <f t="shared" si="16"/>
        <v>1</v>
      </c>
      <c r="AO40" s="59">
        <f t="shared" si="17"/>
        <v>1</v>
      </c>
      <c r="AP40" s="59">
        <f t="shared" si="18"/>
        <v>0</v>
      </c>
      <c r="AQ40" s="59">
        <f t="shared" si="19"/>
        <v>0</v>
      </c>
      <c r="AR40" s="59">
        <f t="shared" si="20"/>
        <v>0</v>
      </c>
      <c r="AS40" s="59">
        <v>0.0</v>
      </c>
      <c r="AT40" s="59">
        <f t="shared" si="21"/>
        <v>0</v>
      </c>
      <c r="AU40" s="60" t="str">
        <f>VLOOKUP(A40,'Entry list'!A:G,'Entry list'!G$1,0)</f>
        <v>MN</v>
      </c>
      <c r="AV40" s="60" t="str">
        <f t="shared" si="22"/>
        <v>MN</v>
      </c>
      <c r="AW40" s="49">
        <f t="shared" ref="AW40:BB40" si="98">IF($AV40=AW$1,$AB40,100000)</f>
        <v>100000</v>
      </c>
      <c r="AX40" s="49">
        <f t="shared" si="98"/>
        <v>3325.1239</v>
      </c>
      <c r="AY40" s="49">
        <f t="shared" si="98"/>
        <v>100000</v>
      </c>
      <c r="AZ40" s="49">
        <f t="shared" si="98"/>
        <v>100000</v>
      </c>
      <c r="BA40" s="49">
        <f t="shared" si="98"/>
        <v>100000</v>
      </c>
      <c r="BB40" s="49">
        <f t="shared" si="98"/>
        <v>100000</v>
      </c>
      <c r="BC40" s="49">
        <f t="shared" ref="BC40:BH40" si="99">RANK(AW40,AW:AW,1)</f>
        <v>21</v>
      </c>
      <c r="BD40" s="49">
        <f t="shared" si="99"/>
        <v>9</v>
      </c>
      <c r="BE40" s="49">
        <f t="shared" si="99"/>
        <v>6</v>
      </c>
      <c r="BF40" s="49">
        <f t="shared" si="99"/>
        <v>5</v>
      </c>
      <c r="BG40" s="49">
        <f t="shared" si="99"/>
        <v>1</v>
      </c>
      <c r="BH40" s="49">
        <f t="shared" si="99"/>
        <v>1</v>
      </c>
      <c r="BI40" s="49" t="s">
        <v>51</v>
      </c>
      <c r="BJ40" s="49" t="str">
        <f t="shared" si="25"/>
        <v>MN 9</v>
      </c>
    </row>
    <row r="41" ht="14.25" customHeight="1">
      <c r="A41" s="50">
        <v>40.0</v>
      </c>
      <c r="B41" s="50">
        <f t="shared" si="3"/>
        <v>49</v>
      </c>
      <c r="C41" s="51">
        <f t="shared" si="4"/>
        <v>18</v>
      </c>
      <c r="D41" s="44">
        <f>'Test 1'!$O46</f>
        <v>780</v>
      </c>
      <c r="E41" s="43" t="str">
        <f>'Test 1'!$Z46</f>
        <v>BF</v>
      </c>
      <c r="F41" s="44">
        <f>'Test 2'!$O46</f>
        <v>600</v>
      </c>
      <c r="G41" s="43" t="str">
        <f>'Test 2'!$Z46</f>
        <v>F</v>
      </c>
      <c r="H41" s="44">
        <f>'Test 3'!$O46</f>
        <v>1200</v>
      </c>
      <c r="I41" s="43" t="str">
        <f>'Test 3'!$Z46</f>
        <v>F</v>
      </c>
      <c r="J41" s="44">
        <f>'Test 4'!$O46</f>
        <v>780</v>
      </c>
      <c r="K41" s="43" t="str">
        <f>'Test 4'!$Z46</f>
        <v>F</v>
      </c>
      <c r="L41" s="44">
        <f>'Test 5'!$O46</f>
        <v>600</v>
      </c>
      <c r="M41" s="43" t="str">
        <f>'Test 5'!$Z46</f>
        <v>F</v>
      </c>
      <c r="N41" s="44">
        <f>'Test 6'!$O46</f>
        <v>1200</v>
      </c>
      <c r="O41" s="43" t="str">
        <f>'Test 6'!$Z46</f>
        <v>F</v>
      </c>
      <c r="P41" s="44">
        <f>'Test 7'!$O46</f>
        <v>720</v>
      </c>
      <c r="Q41" s="43" t="str">
        <f>'Test 7'!$Z46</f>
        <v>F</v>
      </c>
      <c r="R41" s="44">
        <f>'Test 8'!$O46</f>
        <v>720</v>
      </c>
      <c r="S41" s="43" t="str">
        <f>'Test 8'!$Z46</f>
        <v>F</v>
      </c>
      <c r="T41" s="44">
        <f>'Test 9'!$O46</f>
        <v>1200</v>
      </c>
      <c r="U41" s="43" t="str">
        <f>'Test 9'!$Z46</f>
        <v>F</v>
      </c>
      <c r="V41" s="44"/>
      <c r="W41" s="43"/>
      <c r="X41" s="44">
        <f>'Test 11'!$O46</f>
        <v>720</v>
      </c>
      <c r="Y41" s="43" t="str">
        <f>'Test 11'!$Z46</f>
        <v>F</v>
      </c>
      <c r="Z41" s="44">
        <f>'Test 12'!$O46</f>
        <v>1200</v>
      </c>
      <c r="AA41" s="45" t="str">
        <f>'Test 12'!$Z46</f>
        <v>F</v>
      </c>
      <c r="AB41" s="52">
        <f t="shared" si="5"/>
        <v>9720.124</v>
      </c>
      <c r="AC41" s="58">
        <f t="shared" si="6"/>
        <v>0.1125014352</v>
      </c>
      <c r="AD41" s="58"/>
      <c r="AE41" s="54">
        <f t="shared" si="7"/>
        <v>0.12</v>
      </c>
      <c r="AF41" s="54">
        <f t="shared" si="8"/>
        <v>0.004</v>
      </c>
      <c r="AG41" s="54">
        <f t="shared" si="9"/>
        <v>0</v>
      </c>
      <c r="AH41" s="54">
        <f t="shared" si="10"/>
        <v>0</v>
      </c>
      <c r="AI41" s="54">
        <f t="shared" si="11"/>
        <v>0</v>
      </c>
      <c r="AJ41" s="54">
        <f t="shared" si="12"/>
        <v>0</v>
      </c>
      <c r="AK41" s="54">
        <f t="shared" si="13"/>
        <v>0</v>
      </c>
      <c r="AL41" s="54">
        <f t="shared" si="14"/>
        <v>0</v>
      </c>
      <c r="AM41" s="54">
        <f t="shared" si="15"/>
        <v>0</v>
      </c>
      <c r="AN41" s="54">
        <f t="shared" si="16"/>
        <v>0</v>
      </c>
      <c r="AO41" s="54">
        <f t="shared" si="17"/>
        <v>0</v>
      </c>
      <c r="AP41" s="54">
        <f t="shared" si="18"/>
        <v>0</v>
      </c>
      <c r="AQ41" s="54">
        <f t="shared" si="19"/>
        <v>0</v>
      </c>
      <c r="AR41" s="54">
        <f t="shared" si="20"/>
        <v>0</v>
      </c>
      <c r="AS41" s="54">
        <v>0.0</v>
      </c>
      <c r="AT41" s="54">
        <f t="shared" si="21"/>
        <v>0</v>
      </c>
      <c r="AU41" s="55" t="str">
        <f>VLOOKUP(A41,'Entry list'!A:G,'Entry list'!G$1,0)</f>
        <v>MN</v>
      </c>
      <c r="AV41" s="55" t="str">
        <f t="shared" si="22"/>
        <v>MN</v>
      </c>
      <c r="AW41" s="49">
        <f t="shared" ref="AW41:BB41" si="100">IF($AV41=AW$1,$AB41,100000)</f>
        <v>100000</v>
      </c>
      <c r="AX41" s="49">
        <f t="shared" si="100"/>
        <v>9720.124</v>
      </c>
      <c r="AY41" s="49">
        <f t="shared" si="100"/>
        <v>100000</v>
      </c>
      <c r="AZ41" s="49">
        <f t="shared" si="100"/>
        <v>100000</v>
      </c>
      <c r="BA41" s="49">
        <f t="shared" si="100"/>
        <v>100000</v>
      </c>
      <c r="BB41" s="49">
        <f t="shared" si="100"/>
        <v>100000</v>
      </c>
      <c r="BC41" s="49">
        <f t="shared" ref="BC41:BH41" si="101">RANK(AW41,AW:AW,1)</f>
        <v>21</v>
      </c>
      <c r="BD41" s="49">
        <f t="shared" si="101"/>
        <v>18</v>
      </c>
      <c r="BE41" s="49">
        <f t="shared" si="101"/>
        <v>6</v>
      </c>
      <c r="BF41" s="49">
        <f t="shared" si="101"/>
        <v>5</v>
      </c>
      <c r="BG41" s="49">
        <f t="shared" si="101"/>
        <v>1</v>
      </c>
      <c r="BH41" s="49">
        <f t="shared" si="101"/>
        <v>1</v>
      </c>
      <c r="BI41" s="49" t="s">
        <v>51</v>
      </c>
      <c r="BJ41" s="49" t="str">
        <f t="shared" si="25"/>
        <v>MN 18</v>
      </c>
    </row>
    <row r="42" ht="14.25" customHeight="1">
      <c r="A42" s="56">
        <v>41.0</v>
      </c>
      <c r="B42" s="56">
        <f t="shared" si="3"/>
        <v>18</v>
      </c>
      <c r="C42" s="41">
        <f t="shared" si="4"/>
        <v>2</v>
      </c>
      <c r="D42" s="42">
        <f>'Test 1'!$O47</f>
        <v>237</v>
      </c>
      <c r="E42" s="43" t="str">
        <f>'Test 1'!$Z47</f>
        <v/>
      </c>
      <c r="F42" s="42">
        <f>'Test 2'!$O47</f>
        <v>193</v>
      </c>
      <c r="G42" s="43" t="str">
        <f>'Test 2'!$Z47</f>
        <v>A</v>
      </c>
      <c r="H42" s="42">
        <f>'Test 3'!$O47</f>
        <v>413</v>
      </c>
      <c r="I42" s="43" t="str">
        <f>'Test 3'!$Z47</f>
        <v/>
      </c>
      <c r="J42" s="42">
        <f>'Test 4'!$O47</f>
        <v>213</v>
      </c>
      <c r="K42" s="43" t="str">
        <f>'Test 4'!$Z47</f>
        <v/>
      </c>
      <c r="L42" s="42">
        <f>'Test 5'!$O47</f>
        <v>159</v>
      </c>
      <c r="M42" s="43" t="str">
        <f>'Test 5'!$Z47</f>
        <v/>
      </c>
      <c r="N42" s="42">
        <f>'Test 6'!$O47</f>
        <v>393</v>
      </c>
      <c r="O42" s="43" t="str">
        <f>'Test 6'!$Z47</f>
        <v/>
      </c>
      <c r="P42" s="42">
        <f>'Test 7'!$O47</f>
        <v>253</v>
      </c>
      <c r="Q42" s="43" t="str">
        <f>'Test 7'!$Z47</f>
        <v>D</v>
      </c>
      <c r="R42" s="42">
        <f>'Test 8'!$O47</f>
        <v>230</v>
      </c>
      <c r="S42" s="43" t="str">
        <f>'Test 8'!$Z47</f>
        <v/>
      </c>
      <c r="T42" s="42">
        <f>'Test 9'!$O47</f>
        <v>383</v>
      </c>
      <c r="U42" s="43" t="str">
        <f>'Test 9'!$Z47</f>
        <v/>
      </c>
      <c r="V42" s="44"/>
      <c r="W42" s="43"/>
      <c r="X42" s="42">
        <f>'Test 11'!$O47</f>
        <v>227</v>
      </c>
      <c r="Y42" s="43" t="str">
        <f>'Test 11'!$Z47</f>
        <v/>
      </c>
      <c r="Z42" s="42">
        <f>'Test 12'!$O47</f>
        <v>371</v>
      </c>
      <c r="AA42" s="45" t="str">
        <f>'Test 12'!$Z47</f>
        <v/>
      </c>
      <c r="AB42" s="57">
        <f t="shared" si="5"/>
        <v>3072.1141</v>
      </c>
      <c r="AC42" s="58">
        <f t="shared" si="6"/>
        <v>0.03555687616</v>
      </c>
      <c r="AD42" s="58"/>
      <c r="AE42" s="59">
        <f t="shared" si="7"/>
        <v>0.11</v>
      </c>
      <c r="AF42" s="59">
        <f t="shared" si="8"/>
        <v>0.0041</v>
      </c>
      <c r="AG42" s="59">
        <f t="shared" si="9"/>
        <v>1</v>
      </c>
      <c r="AH42" s="59">
        <f t="shared" si="10"/>
        <v>0</v>
      </c>
      <c r="AI42" s="59">
        <f t="shared" si="11"/>
        <v>1</v>
      </c>
      <c r="AJ42" s="59">
        <f t="shared" si="12"/>
        <v>0</v>
      </c>
      <c r="AK42" s="59">
        <f t="shared" si="13"/>
        <v>0</v>
      </c>
      <c r="AL42" s="59">
        <f t="shared" si="14"/>
        <v>0</v>
      </c>
      <c r="AM42" s="59">
        <f t="shared" si="15"/>
        <v>1</v>
      </c>
      <c r="AN42" s="59">
        <f t="shared" si="16"/>
        <v>1</v>
      </c>
      <c r="AO42" s="59">
        <f t="shared" si="17"/>
        <v>1</v>
      </c>
      <c r="AP42" s="59">
        <f t="shared" si="18"/>
        <v>0</v>
      </c>
      <c r="AQ42" s="59">
        <f t="shared" si="19"/>
        <v>0</v>
      </c>
      <c r="AR42" s="59">
        <f t="shared" si="20"/>
        <v>0</v>
      </c>
      <c r="AS42" s="59">
        <v>0.0</v>
      </c>
      <c r="AT42" s="59">
        <f t="shared" si="21"/>
        <v>1</v>
      </c>
      <c r="AU42" s="60" t="str">
        <f>VLOOKUP(A42,'Entry list'!A:G,'Entry list'!G$1,0)</f>
        <v>MN</v>
      </c>
      <c r="AV42" s="60" t="str">
        <f t="shared" si="22"/>
        <v>MN</v>
      </c>
      <c r="AW42" s="49">
        <f t="shared" ref="AW42:BB42" si="102">IF($AV42=AW$1,$AB42,100000)</f>
        <v>100000</v>
      </c>
      <c r="AX42" s="49">
        <f t="shared" si="102"/>
        <v>3072.1141</v>
      </c>
      <c r="AY42" s="49">
        <f t="shared" si="102"/>
        <v>100000</v>
      </c>
      <c r="AZ42" s="49">
        <f t="shared" si="102"/>
        <v>100000</v>
      </c>
      <c r="BA42" s="49">
        <f t="shared" si="102"/>
        <v>100000</v>
      </c>
      <c r="BB42" s="49">
        <f t="shared" si="102"/>
        <v>100000</v>
      </c>
      <c r="BC42" s="49">
        <f t="shared" ref="BC42:BH42" si="103">RANK(AW42,AW:AW,1)</f>
        <v>21</v>
      </c>
      <c r="BD42" s="49">
        <f t="shared" si="103"/>
        <v>2</v>
      </c>
      <c r="BE42" s="49">
        <f t="shared" si="103"/>
        <v>6</v>
      </c>
      <c r="BF42" s="49">
        <f t="shared" si="103"/>
        <v>5</v>
      </c>
      <c r="BG42" s="49">
        <f t="shared" si="103"/>
        <v>1</v>
      </c>
      <c r="BH42" s="49">
        <f t="shared" si="103"/>
        <v>1</v>
      </c>
      <c r="BI42" s="49" t="s">
        <v>51</v>
      </c>
      <c r="BJ42" s="49" t="str">
        <f t="shared" si="25"/>
        <v>MN 2</v>
      </c>
    </row>
    <row r="43" ht="14.25" customHeight="1">
      <c r="A43" s="50">
        <v>42.0</v>
      </c>
      <c r="B43" s="50">
        <f t="shared" si="3"/>
        <v>35</v>
      </c>
      <c r="C43" s="51">
        <f t="shared" si="4"/>
        <v>8</v>
      </c>
      <c r="D43" s="42">
        <f>'Test 1'!$O48</f>
        <v>271</v>
      </c>
      <c r="E43" s="43" t="str">
        <f>'Test 1'!$Z48</f>
        <v>AA</v>
      </c>
      <c r="F43" s="42">
        <f>'Test 2'!$O48</f>
        <v>186</v>
      </c>
      <c r="G43" s="43" t="str">
        <f>'Test 2'!$Z48</f>
        <v/>
      </c>
      <c r="H43" s="42">
        <f>'Test 3'!$O48</f>
        <v>432</v>
      </c>
      <c r="I43" s="43" t="str">
        <f>'Test 3'!$Z48</f>
        <v>A</v>
      </c>
      <c r="J43" s="42">
        <f>'Test 4'!$O48</f>
        <v>233</v>
      </c>
      <c r="K43" s="43" t="str">
        <f>'Test 4'!$Z48</f>
        <v/>
      </c>
      <c r="L43" s="42">
        <f>'Test 5'!$O48</f>
        <v>171</v>
      </c>
      <c r="M43" s="43" t="str">
        <f>'Test 5'!$Z48</f>
        <v/>
      </c>
      <c r="N43" s="42">
        <f>'Test 6'!$O48</f>
        <v>413</v>
      </c>
      <c r="O43" s="43" t="str">
        <f>'Test 6'!$Z48</f>
        <v>A</v>
      </c>
      <c r="P43" s="42">
        <f>'Test 7'!$O48</f>
        <v>210</v>
      </c>
      <c r="Q43" s="43" t="str">
        <f>'Test 7'!$Z48</f>
        <v/>
      </c>
      <c r="R43" s="42">
        <f>'Test 8'!$O48</f>
        <v>248</v>
      </c>
      <c r="S43" s="43" t="str">
        <f>'Test 8'!$Z48</f>
        <v>A</v>
      </c>
      <c r="T43" s="42">
        <f>'Test 9'!$O48</f>
        <v>465</v>
      </c>
      <c r="U43" s="43" t="str">
        <f>'Test 9'!$Z48</f>
        <v>A</v>
      </c>
      <c r="V43" s="44"/>
      <c r="W43" s="43" t="str">
        <f>'Test 10'!$Z48</f>
        <v/>
      </c>
      <c r="X43" s="42">
        <f>'Test 11'!$O48</f>
        <v>238</v>
      </c>
      <c r="Y43" s="43" t="str">
        <f>'Test 11'!$Z48</f>
        <v/>
      </c>
      <c r="Z43" s="42">
        <f>'Test 12'!$O48</f>
        <v>456</v>
      </c>
      <c r="AA43" s="45" t="str">
        <f>'Test 12'!$Z48</f>
        <v>A</v>
      </c>
      <c r="AB43" s="52">
        <f t="shared" si="5"/>
        <v>3323.1242</v>
      </c>
      <c r="AC43" s="58">
        <f t="shared" si="6"/>
        <v>0.03846208565</v>
      </c>
      <c r="AD43" s="58"/>
      <c r="AE43" s="54">
        <f t="shared" si="7"/>
        <v>0.12</v>
      </c>
      <c r="AF43" s="54">
        <f t="shared" si="8"/>
        <v>0.0042</v>
      </c>
      <c r="AG43" s="54">
        <f t="shared" si="9"/>
        <v>0</v>
      </c>
      <c r="AH43" s="54">
        <f t="shared" si="10"/>
        <v>1</v>
      </c>
      <c r="AI43" s="54">
        <f t="shared" si="11"/>
        <v>0</v>
      </c>
      <c r="AJ43" s="54">
        <f t="shared" si="12"/>
        <v>0</v>
      </c>
      <c r="AK43" s="54">
        <f t="shared" si="13"/>
        <v>0</v>
      </c>
      <c r="AL43" s="54">
        <f t="shared" si="14"/>
        <v>0</v>
      </c>
      <c r="AM43" s="54">
        <f t="shared" si="15"/>
        <v>1</v>
      </c>
      <c r="AN43" s="54">
        <f t="shared" si="16"/>
        <v>1</v>
      </c>
      <c r="AO43" s="54">
        <f t="shared" si="17"/>
        <v>0</v>
      </c>
      <c r="AP43" s="54">
        <f t="shared" si="18"/>
        <v>0</v>
      </c>
      <c r="AQ43" s="54">
        <f t="shared" si="19"/>
        <v>0</v>
      </c>
      <c r="AR43" s="54">
        <f t="shared" si="20"/>
        <v>0</v>
      </c>
      <c r="AS43" s="54">
        <v>0.0</v>
      </c>
      <c r="AT43" s="54">
        <f t="shared" si="21"/>
        <v>0</v>
      </c>
      <c r="AU43" s="55" t="str">
        <f>VLOOKUP(A43,'Entry list'!A:G,'Entry list'!G$1,0)</f>
        <v>MN</v>
      </c>
      <c r="AV43" s="55" t="str">
        <f t="shared" si="22"/>
        <v>MN</v>
      </c>
      <c r="AW43" s="49">
        <f t="shared" ref="AW43:BB43" si="104">IF($AV43=AW$1,$AB43,100000)</f>
        <v>100000</v>
      </c>
      <c r="AX43" s="49">
        <f t="shared" si="104"/>
        <v>3323.1242</v>
      </c>
      <c r="AY43" s="49">
        <f t="shared" si="104"/>
        <v>100000</v>
      </c>
      <c r="AZ43" s="49">
        <f t="shared" si="104"/>
        <v>100000</v>
      </c>
      <c r="BA43" s="49">
        <f t="shared" si="104"/>
        <v>100000</v>
      </c>
      <c r="BB43" s="49">
        <f t="shared" si="104"/>
        <v>100000</v>
      </c>
      <c r="BC43" s="49">
        <f t="shared" ref="BC43:BH43" si="105">RANK(AW43,AW:AW,1)</f>
        <v>21</v>
      </c>
      <c r="BD43" s="49">
        <f t="shared" si="105"/>
        <v>8</v>
      </c>
      <c r="BE43" s="49">
        <f t="shared" si="105"/>
        <v>6</v>
      </c>
      <c r="BF43" s="49">
        <f t="shared" si="105"/>
        <v>5</v>
      </c>
      <c r="BG43" s="49">
        <f t="shared" si="105"/>
        <v>1</v>
      </c>
      <c r="BH43" s="49">
        <f t="shared" si="105"/>
        <v>1</v>
      </c>
      <c r="BI43" s="49" t="s">
        <v>51</v>
      </c>
      <c r="BJ43" s="49" t="str">
        <f t="shared" si="25"/>
        <v>MN 8</v>
      </c>
    </row>
    <row r="44" ht="14.25" customHeight="1">
      <c r="A44" s="56">
        <v>43.0</v>
      </c>
      <c r="B44" s="56">
        <f t="shared" si="3"/>
        <v>20</v>
      </c>
      <c r="C44" s="41">
        <f t="shared" si="4"/>
        <v>1</v>
      </c>
      <c r="D44" s="42">
        <f>'Test 1'!$O49</f>
        <v>241</v>
      </c>
      <c r="E44" s="43" t="str">
        <f>'Test 1'!$Z49</f>
        <v/>
      </c>
      <c r="F44" s="42">
        <f>'Test 2'!$O49</f>
        <v>178</v>
      </c>
      <c r="G44" s="43" t="str">
        <f>'Test 2'!$Z49</f>
        <v/>
      </c>
      <c r="H44" s="42">
        <f>'Test 3'!$O49</f>
        <v>401</v>
      </c>
      <c r="I44" s="43" t="str">
        <f>'Test 3'!$Z49</f>
        <v/>
      </c>
      <c r="J44" s="42">
        <f>'Test 4'!$O49</f>
        <v>231</v>
      </c>
      <c r="K44" s="43" t="str">
        <f>'Test 4'!$Z49</f>
        <v/>
      </c>
      <c r="L44" s="42">
        <f>'Test 5'!$O49</f>
        <v>172</v>
      </c>
      <c r="M44" s="43" t="str">
        <f>'Test 5'!$Z49</f>
        <v/>
      </c>
      <c r="N44" s="42">
        <f>'Test 6'!$O49</f>
        <v>390</v>
      </c>
      <c r="O44" s="43" t="str">
        <f>'Test 6'!$Z49</f>
        <v/>
      </c>
      <c r="P44" s="42">
        <f>'Test 7'!$O49</f>
        <v>195</v>
      </c>
      <c r="Q44" s="43" t="str">
        <f>'Test 7'!$Z49</f>
        <v/>
      </c>
      <c r="R44" s="42">
        <f>'Test 8'!$O49</f>
        <v>217</v>
      </c>
      <c r="S44" s="43" t="str">
        <f>'Test 8'!$Z49</f>
        <v/>
      </c>
      <c r="T44" s="42">
        <f>'Test 9'!$O49</f>
        <v>400</v>
      </c>
      <c r="U44" s="43" t="str">
        <f>'Test 9'!$Z49</f>
        <v/>
      </c>
      <c r="V44" s="44"/>
      <c r="W44" s="43" t="str">
        <f>'Test 10'!$Z49</f>
        <v/>
      </c>
      <c r="X44" s="42">
        <f>'Test 11'!$O49</f>
        <v>284</v>
      </c>
      <c r="Y44" s="43" t="str">
        <f>'Test 11'!$Z49</f>
        <v>D</v>
      </c>
      <c r="Z44" s="42">
        <f>'Test 12'!$O49</f>
        <v>381</v>
      </c>
      <c r="AA44" s="45" t="str">
        <f>'Test 12'!$Z49</f>
        <v/>
      </c>
      <c r="AB44" s="57">
        <f t="shared" si="5"/>
        <v>3090.0943</v>
      </c>
      <c r="AC44" s="58">
        <f t="shared" si="6"/>
        <v>0.03576498032</v>
      </c>
      <c r="AD44" s="58"/>
      <c r="AE44" s="59">
        <f t="shared" si="7"/>
        <v>0.09</v>
      </c>
      <c r="AF44" s="59">
        <f t="shared" si="8"/>
        <v>0.0043</v>
      </c>
      <c r="AG44" s="59">
        <f t="shared" si="9"/>
        <v>1</v>
      </c>
      <c r="AH44" s="59">
        <f t="shared" si="10"/>
        <v>1</v>
      </c>
      <c r="AI44" s="59">
        <f t="shared" si="11"/>
        <v>1</v>
      </c>
      <c r="AJ44" s="59">
        <f t="shared" si="12"/>
        <v>0</v>
      </c>
      <c r="AK44" s="59">
        <f t="shared" si="13"/>
        <v>0</v>
      </c>
      <c r="AL44" s="59">
        <f t="shared" si="14"/>
        <v>0</v>
      </c>
      <c r="AM44" s="59">
        <f t="shared" si="15"/>
        <v>1</v>
      </c>
      <c r="AN44" s="59">
        <f t="shared" si="16"/>
        <v>1</v>
      </c>
      <c r="AO44" s="59">
        <f t="shared" si="17"/>
        <v>1</v>
      </c>
      <c r="AP44" s="59">
        <f t="shared" si="18"/>
        <v>0</v>
      </c>
      <c r="AQ44" s="59">
        <f t="shared" si="19"/>
        <v>0</v>
      </c>
      <c r="AR44" s="59">
        <f t="shared" si="20"/>
        <v>0</v>
      </c>
      <c r="AS44" s="59">
        <v>0.0</v>
      </c>
      <c r="AT44" s="59">
        <f t="shared" si="21"/>
        <v>3</v>
      </c>
      <c r="AU44" s="60" t="str">
        <f>VLOOKUP(A44,'Entry list'!A:G,'Entry list'!G$1,0)</f>
        <v>HN</v>
      </c>
      <c r="AV44" s="60" t="str">
        <f t="shared" si="22"/>
        <v>HN</v>
      </c>
      <c r="AW44" s="49">
        <f t="shared" ref="AW44:BB44" si="106">IF($AV44=AW$1,$AB44,100000)</f>
        <v>100000</v>
      </c>
      <c r="AX44" s="49">
        <f t="shared" si="106"/>
        <v>100000</v>
      </c>
      <c r="AY44" s="49">
        <f t="shared" si="106"/>
        <v>100000</v>
      </c>
      <c r="AZ44" s="49">
        <f t="shared" si="106"/>
        <v>3090.0943</v>
      </c>
      <c r="BA44" s="49">
        <f t="shared" si="106"/>
        <v>100000</v>
      </c>
      <c r="BB44" s="49">
        <f t="shared" si="106"/>
        <v>100000</v>
      </c>
      <c r="BC44" s="49">
        <f t="shared" ref="BC44:BH44" si="107">RANK(AW44,AW:AW,1)</f>
        <v>21</v>
      </c>
      <c r="BD44" s="49">
        <f t="shared" si="107"/>
        <v>20</v>
      </c>
      <c r="BE44" s="49">
        <f t="shared" si="107"/>
        <v>6</v>
      </c>
      <c r="BF44" s="49">
        <f t="shared" si="107"/>
        <v>1</v>
      </c>
      <c r="BG44" s="49">
        <f t="shared" si="107"/>
        <v>1</v>
      </c>
      <c r="BH44" s="49">
        <f t="shared" si="107"/>
        <v>1</v>
      </c>
      <c r="BI44" s="49" t="s">
        <v>51</v>
      </c>
      <c r="BJ44" s="49" t="str">
        <f t="shared" si="25"/>
        <v>HN 1</v>
      </c>
    </row>
    <row r="45" ht="14.25" customHeight="1">
      <c r="A45" s="50">
        <v>44.0</v>
      </c>
      <c r="B45" s="50">
        <f t="shared" si="3"/>
        <v>29</v>
      </c>
      <c r="C45" s="51">
        <f t="shared" si="4"/>
        <v>3</v>
      </c>
      <c r="D45" s="42">
        <f>'Test 1'!$O50</f>
        <v>255</v>
      </c>
      <c r="E45" s="43" t="str">
        <f>'Test 1'!$Z50</f>
        <v/>
      </c>
      <c r="F45" s="42">
        <f>'Test 2'!$O50</f>
        <v>200</v>
      </c>
      <c r="G45" s="43" t="str">
        <f>'Test 2'!$Z50</f>
        <v/>
      </c>
      <c r="H45" s="42">
        <f>'Test 3'!$O50</f>
        <v>424</v>
      </c>
      <c r="I45" s="43" t="str">
        <f>'Test 3'!$Z50</f>
        <v/>
      </c>
      <c r="J45" s="42">
        <f>'Test 4'!$O50</f>
        <v>232</v>
      </c>
      <c r="K45" s="43" t="str">
        <f>'Test 4'!$Z50</f>
        <v/>
      </c>
      <c r="L45" s="42">
        <f>'Test 5'!$O50</f>
        <v>173</v>
      </c>
      <c r="M45" s="43" t="str">
        <f>'Test 5'!$Z50</f>
        <v/>
      </c>
      <c r="N45" s="42">
        <f>'Test 6'!$O50</f>
        <v>404</v>
      </c>
      <c r="O45" s="43" t="str">
        <f>'Test 6'!$Z50</f>
        <v/>
      </c>
      <c r="P45" s="42">
        <f>'Test 7'!$O50</f>
        <v>209</v>
      </c>
      <c r="Q45" s="43" t="str">
        <f>'Test 7'!$Z50</f>
        <v/>
      </c>
      <c r="R45" s="42">
        <f>'Test 8'!$O50</f>
        <v>171</v>
      </c>
      <c r="S45" s="43" t="str">
        <f>'Test 8'!$Z50</f>
        <v/>
      </c>
      <c r="T45" s="42">
        <f>'Test 9'!$O50</f>
        <v>418</v>
      </c>
      <c r="U45" s="43" t="str">
        <f>'Test 9'!$Z50</f>
        <v/>
      </c>
      <c r="V45" s="44"/>
      <c r="W45" s="43" t="str">
        <f>'Test 10'!$Z50</f>
        <v/>
      </c>
      <c r="X45" s="44">
        <f>'Test 11'!$O50</f>
        <v>360</v>
      </c>
      <c r="Y45" s="43" t="str">
        <f>'Test 11'!$Z50</f>
        <v>E</v>
      </c>
      <c r="Z45" s="42">
        <f>'Test 12'!$O50</f>
        <v>387</v>
      </c>
      <c r="AA45" s="45" t="str">
        <f>'Test 12'!$Z50</f>
        <v/>
      </c>
      <c r="AB45" s="52">
        <f t="shared" si="5"/>
        <v>3233.0944</v>
      </c>
      <c r="AC45" s="58">
        <f t="shared" si="6"/>
        <v>0.03742007407</v>
      </c>
      <c r="AD45" s="58"/>
      <c r="AE45" s="54">
        <f t="shared" si="7"/>
        <v>0.09</v>
      </c>
      <c r="AF45" s="54">
        <f t="shared" si="8"/>
        <v>0.0044</v>
      </c>
      <c r="AG45" s="54">
        <f t="shared" si="9"/>
        <v>1</v>
      </c>
      <c r="AH45" s="54">
        <f t="shared" si="10"/>
        <v>1</v>
      </c>
      <c r="AI45" s="54">
        <f t="shared" si="11"/>
        <v>1</v>
      </c>
      <c r="AJ45" s="54">
        <f t="shared" si="12"/>
        <v>0</v>
      </c>
      <c r="AK45" s="54">
        <f t="shared" si="13"/>
        <v>0</v>
      </c>
      <c r="AL45" s="54">
        <f t="shared" si="14"/>
        <v>0</v>
      </c>
      <c r="AM45" s="54">
        <f t="shared" si="15"/>
        <v>1</v>
      </c>
      <c r="AN45" s="54">
        <f t="shared" si="16"/>
        <v>1</v>
      </c>
      <c r="AO45" s="54">
        <f t="shared" si="17"/>
        <v>1</v>
      </c>
      <c r="AP45" s="54">
        <f t="shared" si="18"/>
        <v>0</v>
      </c>
      <c r="AQ45" s="54">
        <f t="shared" si="19"/>
        <v>0</v>
      </c>
      <c r="AR45" s="54">
        <f t="shared" si="20"/>
        <v>0</v>
      </c>
      <c r="AS45" s="54">
        <v>0.0</v>
      </c>
      <c r="AT45" s="54">
        <f t="shared" si="21"/>
        <v>3</v>
      </c>
      <c r="AU45" s="55" t="str">
        <f>VLOOKUP(A45,'Entry list'!A:G,'Entry list'!G$1,0)</f>
        <v>HN</v>
      </c>
      <c r="AV45" s="55" t="str">
        <f t="shared" si="22"/>
        <v>HN</v>
      </c>
      <c r="AW45" s="49">
        <f t="shared" ref="AW45:BB45" si="108">IF($AV45=AW$1,$AB45,100000)</f>
        <v>100000</v>
      </c>
      <c r="AX45" s="49">
        <f t="shared" si="108"/>
        <v>100000</v>
      </c>
      <c r="AY45" s="49">
        <f t="shared" si="108"/>
        <v>100000</v>
      </c>
      <c r="AZ45" s="49">
        <f t="shared" si="108"/>
        <v>3233.0944</v>
      </c>
      <c r="BA45" s="49">
        <f t="shared" si="108"/>
        <v>100000</v>
      </c>
      <c r="BB45" s="49">
        <f t="shared" si="108"/>
        <v>100000</v>
      </c>
      <c r="BC45" s="49">
        <f t="shared" ref="BC45:BH45" si="109">RANK(AW45,AW:AW,1)</f>
        <v>21</v>
      </c>
      <c r="BD45" s="49">
        <f t="shared" si="109"/>
        <v>20</v>
      </c>
      <c r="BE45" s="49">
        <f t="shared" si="109"/>
        <v>6</v>
      </c>
      <c r="BF45" s="49">
        <f t="shared" si="109"/>
        <v>3</v>
      </c>
      <c r="BG45" s="49">
        <f t="shared" si="109"/>
        <v>1</v>
      </c>
      <c r="BH45" s="49">
        <f t="shared" si="109"/>
        <v>1</v>
      </c>
      <c r="BI45" s="49" t="s">
        <v>51</v>
      </c>
      <c r="BJ45" s="49" t="str">
        <f t="shared" si="25"/>
        <v>HN 3</v>
      </c>
    </row>
    <row r="46" ht="14.25" customHeight="1">
      <c r="A46" s="56">
        <v>45.0</v>
      </c>
      <c r="B46" s="56">
        <f t="shared" si="3"/>
        <v>26</v>
      </c>
      <c r="C46" s="41">
        <f t="shared" si="4"/>
        <v>5</v>
      </c>
      <c r="D46" s="42">
        <f>'Test 1'!$O51</f>
        <v>284</v>
      </c>
      <c r="E46" s="43" t="str">
        <f>'Test 1'!$Z51</f>
        <v>A</v>
      </c>
      <c r="F46" s="42">
        <f>'Test 2'!$O51</f>
        <v>192</v>
      </c>
      <c r="G46" s="43" t="str">
        <f>'Test 2'!$Z51</f>
        <v/>
      </c>
      <c r="H46" s="42">
        <f>'Test 3'!$O51</f>
        <v>415</v>
      </c>
      <c r="I46" s="43" t="str">
        <f>'Test 3'!$Z51</f>
        <v/>
      </c>
      <c r="J46" s="42">
        <f>'Test 4'!$O51</f>
        <v>228</v>
      </c>
      <c r="K46" s="43" t="str">
        <f>'Test 4'!$Z51</f>
        <v/>
      </c>
      <c r="L46" s="42">
        <f>'Test 5'!$O51</f>
        <v>169</v>
      </c>
      <c r="M46" s="43" t="str">
        <f>'Test 5'!$Z51</f>
        <v/>
      </c>
      <c r="N46" s="42">
        <f>'Test 6'!$O51</f>
        <v>397</v>
      </c>
      <c r="O46" s="43" t="str">
        <f>'Test 6'!$Z51</f>
        <v/>
      </c>
      <c r="P46" s="42">
        <f>'Test 7'!$O51</f>
        <v>216</v>
      </c>
      <c r="Q46" s="43" t="str">
        <f>'Test 7'!$Z51</f>
        <v/>
      </c>
      <c r="R46" s="42">
        <f>'Test 8'!$O51</f>
        <v>225</v>
      </c>
      <c r="S46" s="43" t="str">
        <f>'Test 8'!$Z51</f>
        <v/>
      </c>
      <c r="T46" s="42">
        <f>'Test 9'!$O51</f>
        <v>414</v>
      </c>
      <c r="U46" s="43" t="str">
        <f>'Test 9'!$Z51</f>
        <v/>
      </c>
      <c r="V46" s="44"/>
      <c r="W46" s="43" t="str">
        <f>'Test 10'!$Z51</f>
        <v/>
      </c>
      <c r="X46" s="42">
        <f>'Test 11'!$O51</f>
        <v>217</v>
      </c>
      <c r="Y46" s="43" t="str">
        <f>'Test 11'!$Z51</f>
        <v/>
      </c>
      <c r="Z46" s="42">
        <f>'Test 12'!$O51</f>
        <v>408</v>
      </c>
      <c r="AA46" s="45" t="str">
        <f>'Test 12'!$Z51</f>
        <v/>
      </c>
      <c r="AB46" s="57">
        <f t="shared" si="5"/>
        <v>3165.1245</v>
      </c>
      <c r="AC46" s="58">
        <f t="shared" si="6"/>
        <v>0.03663338542</v>
      </c>
      <c r="AD46" s="58"/>
      <c r="AE46" s="59">
        <f t="shared" si="7"/>
        <v>0.12</v>
      </c>
      <c r="AF46" s="59">
        <f t="shared" si="8"/>
        <v>0.0045</v>
      </c>
      <c r="AG46" s="59">
        <f t="shared" si="9"/>
        <v>0</v>
      </c>
      <c r="AH46" s="59">
        <f t="shared" si="10"/>
        <v>1</v>
      </c>
      <c r="AI46" s="59">
        <f t="shared" si="11"/>
        <v>1</v>
      </c>
      <c r="AJ46" s="59">
        <f t="shared" si="12"/>
        <v>0</v>
      </c>
      <c r="AK46" s="59">
        <f t="shared" si="13"/>
        <v>0</v>
      </c>
      <c r="AL46" s="59">
        <f t="shared" si="14"/>
        <v>0</v>
      </c>
      <c r="AM46" s="59">
        <f t="shared" si="15"/>
        <v>1</v>
      </c>
      <c r="AN46" s="59">
        <f t="shared" si="16"/>
        <v>1</v>
      </c>
      <c r="AO46" s="59">
        <f t="shared" si="17"/>
        <v>1</v>
      </c>
      <c r="AP46" s="59">
        <f t="shared" si="18"/>
        <v>0</v>
      </c>
      <c r="AQ46" s="59">
        <f t="shared" si="19"/>
        <v>0</v>
      </c>
      <c r="AR46" s="59">
        <f t="shared" si="20"/>
        <v>0</v>
      </c>
      <c r="AS46" s="59">
        <v>0.0</v>
      </c>
      <c r="AT46" s="59">
        <f t="shared" si="21"/>
        <v>0</v>
      </c>
      <c r="AU46" s="60" t="str">
        <f>VLOOKUP(A46,'Entry list'!A:G,'Entry list'!G$1,0)</f>
        <v>MN</v>
      </c>
      <c r="AV46" s="60" t="str">
        <f t="shared" si="22"/>
        <v>MN</v>
      </c>
      <c r="AW46" s="49">
        <f t="shared" ref="AW46:BB46" si="110">IF($AV46=AW$1,$AB46,100000)</f>
        <v>100000</v>
      </c>
      <c r="AX46" s="49">
        <f t="shared" si="110"/>
        <v>3165.1245</v>
      </c>
      <c r="AY46" s="49">
        <f t="shared" si="110"/>
        <v>100000</v>
      </c>
      <c r="AZ46" s="49">
        <f t="shared" si="110"/>
        <v>100000</v>
      </c>
      <c r="BA46" s="49">
        <f t="shared" si="110"/>
        <v>100000</v>
      </c>
      <c r="BB46" s="49">
        <f t="shared" si="110"/>
        <v>100000</v>
      </c>
      <c r="BC46" s="49">
        <f t="shared" ref="BC46:BH46" si="111">RANK(AW46,AW:AW,1)</f>
        <v>21</v>
      </c>
      <c r="BD46" s="49">
        <f t="shared" si="111"/>
        <v>5</v>
      </c>
      <c r="BE46" s="49">
        <f t="shared" si="111"/>
        <v>6</v>
      </c>
      <c r="BF46" s="49">
        <f t="shared" si="111"/>
        <v>5</v>
      </c>
      <c r="BG46" s="49">
        <f t="shared" si="111"/>
        <v>1</v>
      </c>
      <c r="BH46" s="49">
        <f t="shared" si="111"/>
        <v>1</v>
      </c>
      <c r="BI46" s="49" t="s">
        <v>51</v>
      </c>
      <c r="BJ46" s="49" t="str">
        <f t="shared" si="25"/>
        <v>MN 5</v>
      </c>
    </row>
    <row r="47" ht="14.25" customHeight="1">
      <c r="A47" s="50">
        <v>46.0</v>
      </c>
      <c r="B47" s="50">
        <f t="shared" si="3"/>
        <v>50</v>
      </c>
      <c r="C47" s="51">
        <f t="shared" si="4"/>
        <v>19</v>
      </c>
      <c r="D47" s="44">
        <f>'Test 1'!$O52</f>
        <v>780</v>
      </c>
      <c r="E47" s="43" t="str">
        <f>'Test 1'!$Z52</f>
        <v>AF</v>
      </c>
      <c r="F47" s="44">
        <f>'Test 2'!$O52</f>
        <v>600</v>
      </c>
      <c r="G47" s="43" t="str">
        <f>'Test 2'!$Z52</f>
        <v>F</v>
      </c>
      <c r="H47" s="44">
        <f>'Test 3'!$O52</f>
        <v>1200</v>
      </c>
      <c r="I47" s="43" t="str">
        <f>'Test 3'!$Z52</f>
        <v>F</v>
      </c>
      <c r="J47" s="44">
        <f>'Test 4'!$O52</f>
        <v>780</v>
      </c>
      <c r="K47" s="43" t="str">
        <f>'Test 4'!$Z52</f>
        <v>F</v>
      </c>
      <c r="L47" s="44">
        <f>'Test 5'!$O52</f>
        <v>600</v>
      </c>
      <c r="M47" s="43" t="str">
        <f>'Test 5'!$Z52</f>
        <v>F</v>
      </c>
      <c r="N47" s="44">
        <f>'Test 6'!$O52</f>
        <v>1200</v>
      </c>
      <c r="O47" s="43" t="str">
        <f>'Test 6'!$Z52</f>
        <v>F</v>
      </c>
      <c r="P47" s="44">
        <f>'Test 7'!$O52</f>
        <v>720</v>
      </c>
      <c r="Q47" s="43" t="str">
        <f>'Test 7'!$Z52</f>
        <v>F</v>
      </c>
      <c r="R47" s="44">
        <f>'Test 8'!$O52</f>
        <v>720</v>
      </c>
      <c r="S47" s="43" t="str">
        <f>'Test 8'!$Z52</f>
        <v>F</v>
      </c>
      <c r="T47" s="44">
        <f>'Test 9'!$O52</f>
        <v>1200</v>
      </c>
      <c r="U47" s="43" t="str">
        <f>'Test 9'!$Z52</f>
        <v>F</v>
      </c>
      <c r="V47" s="44"/>
      <c r="W47" s="43"/>
      <c r="X47" s="44">
        <f>'Test 11'!$O52</f>
        <v>720</v>
      </c>
      <c r="Y47" s="43" t="str">
        <f>'Test 11'!$Z52</f>
        <v>F</v>
      </c>
      <c r="Z47" s="44">
        <f>'Test 12'!$O52</f>
        <v>1200</v>
      </c>
      <c r="AA47" s="45" t="str">
        <f>'Test 12'!$Z52</f>
        <v>F</v>
      </c>
      <c r="AB47" s="52">
        <f t="shared" si="5"/>
        <v>9720.1246</v>
      </c>
      <c r="AC47" s="58">
        <f t="shared" si="6"/>
        <v>0.1125014421</v>
      </c>
      <c r="AD47" s="58"/>
      <c r="AE47" s="54">
        <f t="shared" si="7"/>
        <v>0.12</v>
      </c>
      <c r="AF47" s="54">
        <f t="shared" si="8"/>
        <v>0.0046</v>
      </c>
      <c r="AG47" s="54">
        <f t="shared" si="9"/>
        <v>0</v>
      </c>
      <c r="AH47" s="54">
        <f t="shared" si="10"/>
        <v>0</v>
      </c>
      <c r="AI47" s="54">
        <f t="shared" si="11"/>
        <v>0</v>
      </c>
      <c r="AJ47" s="54">
        <f t="shared" si="12"/>
        <v>0</v>
      </c>
      <c r="AK47" s="54">
        <f t="shared" si="13"/>
        <v>0</v>
      </c>
      <c r="AL47" s="54">
        <f t="shared" si="14"/>
        <v>0</v>
      </c>
      <c r="AM47" s="54">
        <f t="shared" si="15"/>
        <v>0</v>
      </c>
      <c r="AN47" s="54">
        <f t="shared" si="16"/>
        <v>0</v>
      </c>
      <c r="AO47" s="54">
        <f t="shared" si="17"/>
        <v>0</v>
      </c>
      <c r="AP47" s="54">
        <f t="shared" si="18"/>
        <v>0</v>
      </c>
      <c r="AQ47" s="54">
        <f t="shared" si="19"/>
        <v>0</v>
      </c>
      <c r="AR47" s="54">
        <f t="shared" si="20"/>
        <v>0</v>
      </c>
      <c r="AS47" s="54">
        <v>0.0</v>
      </c>
      <c r="AT47" s="54">
        <f t="shared" si="21"/>
        <v>0</v>
      </c>
      <c r="AU47" s="55" t="str">
        <f>VLOOKUP(A47,'Entry list'!A:G,'Entry list'!G$1,0)</f>
        <v>MN</v>
      </c>
      <c r="AV47" s="55" t="str">
        <f t="shared" si="22"/>
        <v>MN</v>
      </c>
      <c r="AW47" s="49">
        <f t="shared" ref="AW47:BB47" si="112">IF($AV47=AW$1,$AB47,100000)</f>
        <v>100000</v>
      </c>
      <c r="AX47" s="49">
        <f t="shared" si="112"/>
        <v>9720.1246</v>
      </c>
      <c r="AY47" s="49">
        <f t="shared" si="112"/>
        <v>100000</v>
      </c>
      <c r="AZ47" s="49">
        <f t="shared" si="112"/>
        <v>100000</v>
      </c>
      <c r="BA47" s="49">
        <f t="shared" si="112"/>
        <v>100000</v>
      </c>
      <c r="BB47" s="49">
        <f t="shared" si="112"/>
        <v>100000</v>
      </c>
      <c r="BC47" s="49">
        <f t="shared" ref="BC47:BH47" si="113">RANK(AW47,AW:AW,1)</f>
        <v>21</v>
      </c>
      <c r="BD47" s="49">
        <f t="shared" si="113"/>
        <v>19</v>
      </c>
      <c r="BE47" s="49">
        <f t="shared" si="113"/>
        <v>6</v>
      </c>
      <c r="BF47" s="49">
        <f t="shared" si="113"/>
        <v>5</v>
      </c>
      <c r="BG47" s="49">
        <f t="shared" si="113"/>
        <v>1</v>
      </c>
      <c r="BH47" s="49">
        <f t="shared" si="113"/>
        <v>1</v>
      </c>
      <c r="BI47" s="49" t="s">
        <v>51</v>
      </c>
      <c r="BJ47" s="49" t="str">
        <f t="shared" si="25"/>
        <v>MN 19</v>
      </c>
    </row>
    <row r="48" ht="14.25" customHeight="1">
      <c r="A48" s="56">
        <v>47.0</v>
      </c>
      <c r="B48" s="56">
        <f t="shared" si="3"/>
        <v>38</v>
      </c>
      <c r="C48" s="41">
        <f t="shared" si="4"/>
        <v>11</v>
      </c>
      <c r="D48" s="42">
        <f>'Test 1'!$O53</f>
        <v>272</v>
      </c>
      <c r="E48" s="43" t="str">
        <f>'Test 1'!$Z53</f>
        <v/>
      </c>
      <c r="F48" s="42">
        <f>'Test 2'!$O53</f>
        <v>200</v>
      </c>
      <c r="G48" s="43" t="str">
        <f>'Test 2'!$Z53</f>
        <v/>
      </c>
      <c r="H48" s="42">
        <f>'Test 3'!$O53</f>
        <v>494</v>
      </c>
      <c r="I48" s="43" t="str">
        <f>'Test 3'!$Z53</f>
        <v/>
      </c>
      <c r="J48" s="42">
        <f>'Test 4'!$O53</f>
        <v>243</v>
      </c>
      <c r="K48" s="43" t="str">
        <f>'Test 4'!$Z53</f>
        <v/>
      </c>
      <c r="L48" s="42">
        <f>'Test 5'!$O53</f>
        <v>183</v>
      </c>
      <c r="M48" s="43" t="str">
        <f>'Test 5'!$Z53</f>
        <v/>
      </c>
      <c r="N48" s="42">
        <f>'Test 6'!$O53</f>
        <v>428</v>
      </c>
      <c r="O48" s="43" t="str">
        <f>'Test 6'!$Z53</f>
        <v/>
      </c>
      <c r="P48" s="42">
        <f>'Test 7'!$O53</f>
        <v>223</v>
      </c>
      <c r="Q48" s="43" t="str">
        <f>'Test 7'!$Z53</f>
        <v/>
      </c>
      <c r="R48" s="42">
        <f>'Test 8'!$O53</f>
        <v>245</v>
      </c>
      <c r="S48" s="43" t="str">
        <f>'Test 8'!$Z53</f>
        <v/>
      </c>
      <c r="T48" s="42">
        <f>'Test 9'!$O53</f>
        <v>443</v>
      </c>
      <c r="U48" s="43" t="str">
        <f>'Test 9'!$Z53</f>
        <v/>
      </c>
      <c r="V48" s="44"/>
      <c r="W48" s="43" t="str">
        <f>'Test 10'!$Z53</f>
        <v/>
      </c>
      <c r="X48" s="42">
        <f>'Test 11'!$O53</f>
        <v>236</v>
      </c>
      <c r="Y48" s="43" t="str">
        <f>'Test 11'!$Z53</f>
        <v/>
      </c>
      <c r="Z48" s="42">
        <f>'Test 12'!$O53</f>
        <v>427</v>
      </c>
      <c r="AA48" s="45" t="str">
        <f>'Test 12'!$Z53</f>
        <v/>
      </c>
      <c r="AB48" s="57">
        <f t="shared" si="5"/>
        <v>3394.0947</v>
      </c>
      <c r="AC48" s="58">
        <f t="shared" si="6"/>
        <v>0.03928350347</v>
      </c>
      <c r="AD48" s="58"/>
      <c r="AE48" s="59">
        <f t="shared" si="7"/>
        <v>0.09</v>
      </c>
      <c r="AF48" s="59">
        <f t="shared" si="8"/>
        <v>0.0047</v>
      </c>
      <c r="AG48" s="59">
        <f t="shared" si="9"/>
        <v>1</v>
      </c>
      <c r="AH48" s="59">
        <f t="shared" si="10"/>
        <v>1</v>
      </c>
      <c r="AI48" s="59">
        <f t="shared" si="11"/>
        <v>1</v>
      </c>
      <c r="AJ48" s="59">
        <f t="shared" si="12"/>
        <v>0</v>
      </c>
      <c r="AK48" s="59">
        <f t="shared" si="13"/>
        <v>0</v>
      </c>
      <c r="AL48" s="59">
        <f t="shared" si="14"/>
        <v>0</v>
      </c>
      <c r="AM48" s="59">
        <f t="shared" si="15"/>
        <v>1</v>
      </c>
      <c r="AN48" s="59">
        <f t="shared" si="16"/>
        <v>1</v>
      </c>
      <c r="AO48" s="59">
        <f t="shared" si="17"/>
        <v>1</v>
      </c>
      <c r="AP48" s="59">
        <f t="shared" si="18"/>
        <v>0</v>
      </c>
      <c r="AQ48" s="59">
        <f t="shared" si="19"/>
        <v>0</v>
      </c>
      <c r="AR48" s="59">
        <f t="shared" si="20"/>
        <v>0</v>
      </c>
      <c r="AS48" s="59">
        <v>0.0</v>
      </c>
      <c r="AT48" s="59">
        <f t="shared" si="21"/>
        <v>3</v>
      </c>
      <c r="AU48" s="60" t="str">
        <f>VLOOKUP(A48,'Entry list'!A:G,'Entry list'!G$1,0)</f>
        <v>MN</v>
      </c>
      <c r="AV48" s="60" t="str">
        <f t="shared" si="22"/>
        <v>MN</v>
      </c>
      <c r="AW48" s="49">
        <f t="shared" ref="AW48:BB48" si="114">IF($AV48=AW$1,$AB48,100000)</f>
        <v>100000</v>
      </c>
      <c r="AX48" s="49">
        <f t="shared" si="114"/>
        <v>3394.0947</v>
      </c>
      <c r="AY48" s="49">
        <f t="shared" si="114"/>
        <v>100000</v>
      </c>
      <c r="AZ48" s="49">
        <f t="shared" si="114"/>
        <v>100000</v>
      </c>
      <c r="BA48" s="49">
        <f t="shared" si="114"/>
        <v>100000</v>
      </c>
      <c r="BB48" s="49">
        <f t="shared" si="114"/>
        <v>100000</v>
      </c>
      <c r="BC48" s="49">
        <f t="shared" ref="BC48:BH48" si="115">RANK(AW48,AW:AW,1)</f>
        <v>21</v>
      </c>
      <c r="BD48" s="49">
        <f t="shared" si="115"/>
        <v>11</v>
      </c>
      <c r="BE48" s="49">
        <f t="shared" si="115"/>
        <v>6</v>
      </c>
      <c r="BF48" s="49">
        <f t="shared" si="115"/>
        <v>5</v>
      </c>
      <c r="BG48" s="49">
        <f t="shared" si="115"/>
        <v>1</v>
      </c>
      <c r="BH48" s="49">
        <f t="shared" si="115"/>
        <v>1</v>
      </c>
      <c r="BI48" s="49" t="s">
        <v>51</v>
      </c>
      <c r="BJ48" s="49" t="str">
        <f t="shared" si="25"/>
        <v>MN 11</v>
      </c>
    </row>
    <row r="49" ht="14.25" customHeight="1">
      <c r="A49" s="50">
        <v>48.0</v>
      </c>
      <c r="B49" s="50">
        <f t="shared" si="3"/>
        <v>47</v>
      </c>
      <c r="C49" s="51">
        <f t="shared" si="4"/>
        <v>16</v>
      </c>
      <c r="D49" s="42">
        <f>'Test 1'!$O54</f>
        <v>224</v>
      </c>
      <c r="E49" s="43" t="str">
        <f>'Test 1'!$Z54</f>
        <v/>
      </c>
      <c r="F49" s="42">
        <f>'Test 2'!$O54</f>
        <v>171</v>
      </c>
      <c r="G49" s="43" t="str">
        <f>'Test 2'!$Z54</f>
        <v/>
      </c>
      <c r="H49" s="42">
        <f>'Test 3'!$O54</f>
        <v>414</v>
      </c>
      <c r="I49" s="43" t="str">
        <f>'Test 3'!$Z54</f>
        <v>A</v>
      </c>
      <c r="J49" s="44">
        <f>'Test 4'!$O54</f>
        <v>780</v>
      </c>
      <c r="K49" s="43" t="str">
        <f>'Test 4'!$Z54</f>
        <v/>
      </c>
      <c r="L49" s="44">
        <f>'Test 5'!$O54</f>
        <v>600</v>
      </c>
      <c r="M49" s="43" t="str">
        <f>'Test 5'!$Z54</f>
        <v/>
      </c>
      <c r="N49" s="44">
        <f>'Test 6'!$O54</f>
        <v>1200</v>
      </c>
      <c r="O49" s="43" t="str">
        <f>'Test 6'!$Z54</f>
        <v>F</v>
      </c>
      <c r="P49" s="44">
        <f>'Test 7'!$O54</f>
        <v>720</v>
      </c>
      <c r="Q49" s="43" t="str">
        <f>'Test 7'!$Z54</f>
        <v>F</v>
      </c>
      <c r="R49" s="44">
        <f>'Test 8'!$O54</f>
        <v>720</v>
      </c>
      <c r="S49" s="43" t="str">
        <f>'Test 8'!$Z54</f>
        <v>F</v>
      </c>
      <c r="T49" s="44">
        <f>'Test 9'!$O54</f>
        <v>1200</v>
      </c>
      <c r="U49" s="43" t="str">
        <f>'Test 9'!$Z54</f>
        <v>F</v>
      </c>
      <c r="V49" s="44"/>
      <c r="W49" s="43" t="str">
        <f>'Test 10'!$Z54</f>
        <v>F</v>
      </c>
      <c r="X49" s="44">
        <f>'Test 11'!$O54</f>
        <v>720</v>
      </c>
      <c r="Y49" s="43" t="str">
        <f>'Test 11'!$Z54</f>
        <v>F</v>
      </c>
      <c r="Z49" s="44">
        <f>'Test 12'!$O54</f>
        <v>1200</v>
      </c>
      <c r="AA49" s="45" t="str">
        <f>'Test 12'!$Z54</f>
        <v>F</v>
      </c>
      <c r="AB49" s="52">
        <f t="shared" si="5"/>
        <v>7949.1048</v>
      </c>
      <c r="AC49" s="58">
        <f t="shared" si="6"/>
        <v>0.09200352778</v>
      </c>
      <c r="AD49" s="58"/>
      <c r="AE49" s="54">
        <f t="shared" si="7"/>
        <v>0.1</v>
      </c>
      <c r="AF49" s="54">
        <f t="shared" si="8"/>
        <v>0.0048</v>
      </c>
      <c r="AG49" s="54">
        <f t="shared" si="9"/>
        <v>1</v>
      </c>
      <c r="AH49" s="54">
        <f t="shared" si="10"/>
        <v>1</v>
      </c>
      <c r="AI49" s="54">
        <f t="shared" si="11"/>
        <v>0</v>
      </c>
      <c r="AJ49" s="54">
        <f t="shared" si="12"/>
        <v>0</v>
      </c>
      <c r="AK49" s="54">
        <f t="shared" si="13"/>
        <v>0</v>
      </c>
      <c r="AL49" s="54">
        <f t="shared" si="14"/>
        <v>0</v>
      </c>
      <c r="AM49" s="54">
        <f t="shared" si="15"/>
        <v>1</v>
      </c>
      <c r="AN49" s="54">
        <f t="shared" si="16"/>
        <v>1</v>
      </c>
      <c r="AO49" s="54">
        <f t="shared" si="17"/>
        <v>0</v>
      </c>
      <c r="AP49" s="54">
        <f t="shared" si="18"/>
        <v>0</v>
      </c>
      <c r="AQ49" s="54">
        <f t="shared" si="19"/>
        <v>0</v>
      </c>
      <c r="AR49" s="54">
        <f t="shared" si="20"/>
        <v>0</v>
      </c>
      <c r="AS49" s="54">
        <v>0.0</v>
      </c>
      <c r="AT49" s="54">
        <f t="shared" si="21"/>
        <v>2</v>
      </c>
      <c r="AU49" s="55" t="str">
        <f>VLOOKUP(A49,'Entry list'!A:G,'Entry list'!G$1,0)</f>
        <v>MN</v>
      </c>
      <c r="AV49" s="55" t="str">
        <f t="shared" si="22"/>
        <v>MN</v>
      </c>
      <c r="AW49" s="49">
        <f t="shared" ref="AW49:BB49" si="116">IF($AV49=AW$1,$AB49,100000)</f>
        <v>100000</v>
      </c>
      <c r="AX49" s="49">
        <f t="shared" si="116"/>
        <v>7949.1048</v>
      </c>
      <c r="AY49" s="49">
        <f t="shared" si="116"/>
        <v>100000</v>
      </c>
      <c r="AZ49" s="49">
        <f t="shared" si="116"/>
        <v>100000</v>
      </c>
      <c r="BA49" s="49">
        <f t="shared" si="116"/>
        <v>100000</v>
      </c>
      <c r="BB49" s="49">
        <f t="shared" si="116"/>
        <v>100000</v>
      </c>
      <c r="BC49" s="49">
        <f t="shared" ref="BC49:BH49" si="117">RANK(AW49,AW:AW,1)</f>
        <v>21</v>
      </c>
      <c r="BD49" s="49">
        <f t="shared" si="117"/>
        <v>16</v>
      </c>
      <c r="BE49" s="49">
        <f t="shared" si="117"/>
        <v>6</v>
      </c>
      <c r="BF49" s="49">
        <f t="shared" si="117"/>
        <v>5</v>
      </c>
      <c r="BG49" s="49">
        <f t="shared" si="117"/>
        <v>1</v>
      </c>
      <c r="BH49" s="49">
        <f t="shared" si="117"/>
        <v>1</v>
      </c>
      <c r="BI49" s="49" t="s">
        <v>51</v>
      </c>
      <c r="BJ49" s="49" t="str">
        <f t="shared" si="25"/>
        <v>MN 16</v>
      </c>
    </row>
    <row r="50" ht="14.25" customHeight="1">
      <c r="A50" s="56">
        <v>49.0</v>
      </c>
      <c r="B50" s="56">
        <f t="shared" si="3"/>
        <v>27</v>
      </c>
      <c r="C50" s="41">
        <f t="shared" si="4"/>
        <v>6</v>
      </c>
      <c r="D50" s="42">
        <f>'Test 1'!$O55</f>
        <v>252</v>
      </c>
      <c r="E50" s="43" t="str">
        <f>'Test 1'!$Z55</f>
        <v/>
      </c>
      <c r="F50" s="42">
        <f>'Test 2'!$O55</f>
        <v>210</v>
      </c>
      <c r="G50" s="43" t="str">
        <f>'Test 2'!$Z55</f>
        <v>A</v>
      </c>
      <c r="H50" s="42">
        <f>'Test 3'!$O55</f>
        <v>440</v>
      </c>
      <c r="I50" s="43" t="str">
        <f>'Test 3'!$Z55</f>
        <v/>
      </c>
      <c r="J50" s="42">
        <f>'Test 4'!$O55</f>
        <v>228</v>
      </c>
      <c r="K50" s="43" t="str">
        <f>'Test 4'!$Z55</f>
        <v/>
      </c>
      <c r="L50" s="42">
        <f>'Test 5'!$O55</f>
        <v>178</v>
      </c>
      <c r="M50" s="43" t="str">
        <f>'Test 5'!$Z55</f>
        <v/>
      </c>
      <c r="N50" s="42">
        <f>'Test 6'!$O55</f>
        <v>393</v>
      </c>
      <c r="O50" s="43" t="str">
        <f>'Test 6'!$Z55</f>
        <v/>
      </c>
      <c r="P50" s="42">
        <f>'Test 7'!$O55</f>
        <v>198</v>
      </c>
      <c r="Q50" s="43" t="str">
        <f>'Test 7'!$Z55</f>
        <v/>
      </c>
      <c r="R50" s="42">
        <f>'Test 8'!$O55</f>
        <v>224</v>
      </c>
      <c r="S50" s="43" t="str">
        <f>'Test 8'!$Z55</f>
        <v/>
      </c>
      <c r="T50" s="42">
        <f>'Test 9'!$O55</f>
        <v>446</v>
      </c>
      <c r="U50" s="43" t="str">
        <f>'Test 9'!$Z55</f>
        <v/>
      </c>
      <c r="V50" s="44"/>
      <c r="W50" s="43" t="str">
        <f>'Test 10'!$Z55</f>
        <v/>
      </c>
      <c r="X50" s="42">
        <f>'Test 11'!$O55</f>
        <v>229</v>
      </c>
      <c r="Y50" s="43" t="str">
        <f>'Test 11'!$Z55</f>
        <v/>
      </c>
      <c r="Z50" s="42">
        <f>'Test 12'!$O55</f>
        <v>402</v>
      </c>
      <c r="AA50" s="45" t="str">
        <f>'Test 12'!$Z55</f>
        <v/>
      </c>
      <c r="AB50" s="57">
        <f t="shared" si="5"/>
        <v>3200.1149</v>
      </c>
      <c r="AC50" s="58">
        <f t="shared" si="6"/>
        <v>0.0370383669</v>
      </c>
      <c r="AD50" s="58"/>
      <c r="AE50" s="59">
        <f t="shared" si="7"/>
        <v>0.11</v>
      </c>
      <c r="AF50" s="59">
        <f t="shared" si="8"/>
        <v>0.0049</v>
      </c>
      <c r="AG50" s="59">
        <f t="shared" si="9"/>
        <v>1</v>
      </c>
      <c r="AH50" s="59">
        <f t="shared" si="10"/>
        <v>0</v>
      </c>
      <c r="AI50" s="59">
        <f t="shared" si="11"/>
        <v>1</v>
      </c>
      <c r="AJ50" s="59">
        <f t="shared" si="12"/>
        <v>0</v>
      </c>
      <c r="AK50" s="59">
        <f t="shared" si="13"/>
        <v>0</v>
      </c>
      <c r="AL50" s="59">
        <f t="shared" si="14"/>
        <v>0</v>
      </c>
      <c r="AM50" s="59">
        <f t="shared" si="15"/>
        <v>1</v>
      </c>
      <c r="AN50" s="59">
        <f t="shared" si="16"/>
        <v>1</v>
      </c>
      <c r="AO50" s="59">
        <f t="shared" si="17"/>
        <v>1</v>
      </c>
      <c r="AP50" s="59">
        <f t="shared" si="18"/>
        <v>0</v>
      </c>
      <c r="AQ50" s="59">
        <f t="shared" si="19"/>
        <v>0</v>
      </c>
      <c r="AR50" s="59">
        <f t="shared" si="20"/>
        <v>0</v>
      </c>
      <c r="AS50" s="59">
        <v>0.0</v>
      </c>
      <c r="AT50" s="59">
        <f t="shared" si="21"/>
        <v>1</v>
      </c>
      <c r="AU50" s="60" t="str">
        <f>VLOOKUP(A50,'Entry list'!A:G,'Entry list'!G$1,0)</f>
        <v>MN</v>
      </c>
      <c r="AV50" s="60" t="str">
        <f t="shared" si="22"/>
        <v>MN</v>
      </c>
      <c r="AW50" s="49">
        <f t="shared" ref="AW50:BB50" si="118">IF($AV50=AW$1,$AB50,100000)</f>
        <v>100000</v>
      </c>
      <c r="AX50" s="49">
        <f t="shared" si="118"/>
        <v>3200.1149</v>
      </c>
      <c r="AY50" s="49">
        <f t="shared" si="118"/>
        <v>100000</v>
      </c>
      <c r="AZ50" s="49">
        <f t="shared" si="118"/>
        <v>100000</v>
      </c>
      <c r="BA50" s="49">
        <f t="shared" si="118"/>
        <v>100000</v>
      </c>
      <c r="BB50" s="49">
        <f t="shared" si="118"/>
        <v>100000</v>
      </c>
      <c r="BC50" s="49">
        <f t="shared" ref="BC50:BH50" si="119">RANK(AW50,AW:AW,1)</f>
        <v>21</v>
      </c>
      <c r="BD50" s="49">
        <f t="shared" si="119"/>
        <v>6</v>
      </c>
      <c r="BE50" s="49">
        <f t="shared" si="119"/>
        <v>6</v>
      </c>
      <c r="BF50" s="49">
        <f t="shared" si="119"/>
        <v>5</v>
      </c>
      <c r="BG50" s="49">
        <f t="shared" si="119"/>
        <v>1</v>
      </c>
      <c r="BH50" s="49">
        <f t="shared" si="119"/>
        <v>1</v>
      </c>
      <c r="BI50" s="49" t="s">
        <v>51</v>
      </c>
      <c r="BJ50" s="49" t="str">
        <f t="shared" si="25"/>
        <v>MN 6</v>
      </c>
    </row>
    <row r="51" ht="14.25" customHeight="1">
      <c r="A51" s="50">
        <v>50.0</v>
      </c>
      <c r="B51" s="50">
        <f t="shared" si="3"/>
        <v>42</v>
      </c>
      <c r="C51" s="51">
        <f t="shared" si="4"/>
        <v>15</v>
      </c>
      <c r="D51" s="42">
        <f>'Test 1'!$O56</f>
        <v>272</v>
      </c>
      <c r="E51" s="43" t="str">
        <f>'Test 1'!$Z56</f>
        <v/>
      </c>
      <c r="F51" s="42">
        <f>'Test 2'!$O56</f>
        <v>236</v>
      </c>
      <c r="G51" s="43" t="str">
        <f>'Test 2'!$Z56</f>
        <v>A</v>
      </c>
      <c r="H51" s="42">
        <f>'Test 3'!$O56</f>
        <v>498</v>
      </c>
      <c r="I51" s="43" t="str">
        <f>'Test 3'!$Z56</f>
        <v/>
      </c>
      <c r="J51" s="42">
        <f>'Test 4'!$O56</f>
        <v>281</v>
      </c>
      <c r="K51" s="43" t="str">
        <f>'Test 4'!$Z56</f>
        <v/>
      </c>
      <c r="L51" s="42">
        <f>'Test 5'!$O56</f>
        <v>206</v>
      </c>
      <c r="M51" s="43" t="str">
        <f>'Test 5'!$Z56</f>
        <v/>
      </c>
      <c r="N51" s="42">
        <f>'Test 6'!$O56</f>
        <v>469</v>
      </c>
      <c r="O51" s="43" t="str">
        <f>'Test 6'!$Z56</f>
        <v/>
      </c>
      <c r="P51" s="42">
        <f>'Test 7'!$O56</f>
        <v>238</v>
      </c>
      <c r="Q51" s="43" t="str">
        <f>'Test 7'!$Z56</f>
        <v/>
      </c>
      <c r="R51" s="42">
        <f>'Test 8'!$O56</f>
        <v>271</v>
      </c>
      <c r="S51" s="43" t="str">
        <f>'Test 8'!$Z56</f>
        <v/>
      </c>
      <c r="T51" s="42">
        <f>'Test 9'!$O56</f>
        <v>519</v>
      </c>
      <c r="U51" s="43" t="str">
        <f>'Test 9'!$Z56</f>
        <v/>
      </c>
      <c r="V51" s="44"/>
      <c r="W51" s="43" t="str">
        <f>'Test 10'!$Z56</f>
        <v/>
      </c>
      <c r="X51" s="44">
        <f>'Test 11'!$O56</f>
        <v>720</v>
      </c>
      <c r="Y51" s="43" t="str">
        <f>'Test 11'!$Z56</f>
        <v>F</v>
      </c>
      <c r="Z51" s="44">
        <f>'Test 12'!$O56</f>
        <v>1200</v>
      </c>
      <c r="AA51" s="45" t="str">
        <f>'Test 12'!$Z56</f>
        <v>F</v>
      </c>
      <c r="AB51" s="52">
        <f t="shared" si="5"/>
        <v>4910.115</v>
      </c>
      <c r="AC51" s="58">
        <f t="shared" si="6"/>
        <v>0.05683003472</v>
      </c>
      <c r="AD51" s="58"/>
      <c r="AE51" s="54">
        <f t="shared" si="7"/>
        <v>0.11</v>
      </c>
      <c r="AF51" s="54">
        <f t="shared" si="8"/>
        <v>0.005</v>
      </c>
      <c r="AG51" s="54">
        <f t="shared" si="9"/>
        <v>1</v>
      </c>
      <c r="AH51" s="54">
        <f t="shared" si="10"/>
        <v>0</v>
      </c>
      <c r="AI51" s="54">
        <f t="shared" si="11"/>
        <v>1</v>
      </c>
      <c r="AJ51" s="54">
        <f t="shared" si="12"/>
        <v>0</v>
      </c>
      <c r="AK51" s="54">
        <f t="shared" si="13"/>
        <v>0</v>
      </c>
      <c r="AL51" s="54">
        <f t="shared" si="14"/>
        <v>0</v>
      </c>
      <c r="AM51" s="54">
        <f t="shared" si="15"/>
        <v>1</v>
      </c>
      <c r="AN51" s="54">
        <f t="shared" si="16"/>
        <v>1</v>
      </c>
      <c r="AO51" s="54">
        <f t="shared" si="17"/>
        <v>1</v>
      </c>
      <c r="AP51" s="54">
        <f t="shared" si="18"/>
        <v>0</v>
      </c>
      <c r="AQ51" s="54">
        <f t="shared" si="19"/>
        <v>0</v>
      </c>
      <c r="AR51" s="54">
        <f t="shared" si="20"/>
        <v>0</v>
      </c>
      <c r="AS51" s="54">
        <v>0.0</v>
      </c>
      <c r="AT51" s="54">
        <f t="shared" si="21"/>
        <v>1</v>
      </c>
      <c r="AU51" s="55" t="str">
        <f>VLOOKUP(A51,'Entry list'!A:G,'Entry list'!G$1,0)</f>
        <v>MN</v>
      </c>
      <c r="AV51" s="55" t="str">
        <f t="shared" si="22"/>
        <v>MN</v>
      </c>
      <c r="AW51" s="49">
        <f t="shared" ref="AW51:BB51" si="120">IF($AV51=AW$1,$AB51,100000)</f>
        <v>100000</v>
      </c>
      <c r="AX51" s="49">
        <f t="shared" si="120"/>
        <v>4910.115</v>
      </c>
      <c r="AY51" s="49">
        <f t="shared" si="120"/>
        <v>100000</v>
      </c>
      <c r="AZ51" s="49">
        <f t="shared" si="120"/>
        <v>100000</v>
      </c>
      <c r="BA51" s="49">
        <f t="shared" si="120"/>
        <v>100000</v>
      </c>
      <c r="BB51" s="49">
        <f t="shared" si="120"/>
        <v>100000</v>
      </c>
      <c r="BC51" s="49">
        <f t="shared" ref="BC51:BH51" si="121">RANK(AW51,AW:AW,1)</f>
        <v>21</v>
      </c>
      <c r="BD51" s="49">
        <f t="shared" si="121"/>
        <v>15</v>
      </c>
      <c r="BE51" s="49">
        <f t="shared" si="121"/>
        <v>6</v>
      </c>
      <c r="BF51" s="49">
        <f t="shared" si="121"/>
        <v>5</v>
      </c>
      <c r="BG51" s="49">
        <f t="shared" si="121"/>
        <v>1</v>
      </c>
      <c r="BH51" s="49">
        <f t="shared" si="121"/>
        <v>1</v>
      </c>
      <c r="BI51" s="49" t="s">
        <v>51</v>
      </c>
      <c r="BJ51" s="49" t="str">
        <f t="shared" si="25"/>
        <v>MN 15</v>
      </c>
    </row>
    <row r="52" ht="14.25" customHeight="1">
      <c r="A52" s="17"/>
      <c r="B52" s="17"/>
      <c r="C52" s="61"/>
      <c r="E52" s="62"/>
      <c r="AA52" s="63"/>
      <c r="AC52" s="64"/>
      <c r="AD52" s="64"/>
      <c r="AU52" s="17"/>
      <c r="AV52" s="17"/>
    </row>
    <row r="53" ht="14.25" customHeight="1">
      <c r="A53" s="17"/>
      <c r="B53" s="17"/>
      <c r="C53" s="61"/>
      <c r="E53" s="62"/>
      <c r="AA53" s="63"/>
      <c r="AC53" s="64"/>
      <c r="AD53" s="64"/>
      <c r="AU53" s="17"/>
      <c r="AV53" s="17"/>
    </row>
    <row r="54" ht="14.25" customHeight="1">
      <c r="A54" s="17"/>
      <c r="B54" s="17"/>
      <c r="C54" s="61"/>
      <c r="E54" s="62"/>
      <c r="AA54" s="63"/>
      <c r="AC54" s="64"/>
      <c r="AD54" s="64"/>
      <c r="AU54" s="17"/>
      <c r="AV54" s="17"/>
    </row>
    <row r="55" ht="14.25" customHeight="1">
      <c r="A55" s="17"/>
      <c r="B55" s="17"/>
      <c r="C55" s="61"/>
      <c r="E55" s="62"/>
      <c r="AA55" s="63"/>
      <c r="AC55" s="64"/>
      <c r="AD55" s="64"/>
      <c r="AU55" s="17"/>
      <c r="AV55" s="17"/>
    </row>
    <row r="56" ht="14.25" customHeight="1">
      <c r="A56" s="17"/>
      <c r="B56" s="17"/>
      <c r="C56" s="61"/>
      <c r="E56" s="62"/>
      <c r="AA56" s="63"/>
      <c r="AC56" s="64"/>
      <c r="AD56" s="64"/>
      <c r="AU56" s="17"/>
      <c r="AV56" s="17"/>
    </row>
    <row r="57" ht="14.25" customHeight="1">
      <c r="A57" s="17"/>
      <c r="B57" s="17"/>
      <c r="C57" s="61"/>
      <c r="E57" s="62"/>
      <c r="AA57" s="63"/>
      <c r="AC57" s="64"/>
      <c r="AD57" s="64"/>
      <c r="AU57" s="17"/>
      <c r="AV57" s="17"/>
    </row>
    <row r="58" ht="14.25" customHeight="1">
      <c r="A58" s="17"/>
      <c r="B58" s="17"/>
      <c r="C58" s="61"/>
      <c r="E58" s="62"/>
      <c r="AA58" s="63"/>
      <c r="AC58" s="64"/>
      <c r="AD58" s="64"/>
      <c r="AU58" s="17"/>
      <c r="AV58" s="17"/>
    </row>
    <row r="59" ht="14.25" customHeight="1">
      <c r="A59" s="17"/>
      <c r="B59" s="17"/>
      <c r="C59" s="61"/>
      <c r="E59" s="62"/>
      <c r="AA59" s="63"/>
      <c r="AC59" s="64"/>
      <c r="AD59" s="64"/>
      <c r="AU59" s="17"/>
      <c r="AV59" s="17"/>
    </row>
    <row r="60" ht="14.25" customHeight="1">
      <c r="A60" s="17"/>
      <c r="B60" s="17"/>
      <c r="C60" s="61"/>
      <c r="E60" s="62"/>
      <c r="AA60" s="63"/>
      <c r="AC60" s="64"/>
      <c r="AD60" s="64"/>
      <c r="AU60" s="17"/>
      <c r="AV60" s="17"/>
    </row>
    <row r="61" ht="14.25" customHeight="1">
      <c r="A61" s="17"/>
      <c r="B61" s="17"/>
      <c r="C61" s="61"/>
      <c r="E61" s="62"/>
      <c r="AA61" s="63"/>
      <c r="AC61" s="64"/>
      <c r="AD61" s="64"/>
      <c r="AU61" s="17"/>
      <c r="AV61" s="17"/>
    </row>
    <row r="62" ht="14.25" customHeight="1">
      <c r="A62" s="17"/>
      <c r="B62" s="17"/>
      <c r="C62" s="61"/>
      <c r="E62" s="62"/>
      <c r="AA62" s="63"/>
      <c r="AC62" s="64"/>
      <c r="AD62" s="64"/>
      <c r="AU62" s="17"/>
      <c r="AV62" s="17"/>
    </row>
    <row r="63" ht="14.25" customHeight="1">
      <c r="A63" s="17"/>
      <c r="B63" s="17"/>
      <c r="C63" s="61"/>
      <c r="E63" s="62"/>
      <c r="AA63" s="63"/>
      <c r="AC63" s="64"/>
      <c r="AD63" s="64"/>
      <c r="AU63" s="17"/>
      <c r="AV63" s="17"/>
    </row>
    <row r="64" ht="14.25" customHeight="1">
      <c r="A64" s="17"/>
      <c r="B64" s="17"/>
      <c r="C64" s="61"/>
      <c r="E64" s="62"/>
      <c r="AA64" s="63"/>
      <c r="AC64" s="64"/>
      <c r="AD64" s="64"/>
      <c r="AU64" s="17"/>
      <c r="AV64" s="17"/>
    </row>
    <row r="65" ht="14.25" customHeight="1">
      <c r="A65" s="17"/>
      <c r="B65" s="17"/>
      <c r="C65" s="61"/>
      <c r="E65" s="62"/>
      <c r="AA65" s="63"/>
      <c r="AC65" s="64"/>
      <c r="AD65" s="64"/>
      <c r="AU65" s="17"/>
      <c r="AV65" s="17"/>
    </row>
    <row r="66" ht="14.25" customHeight="1">
      <c r="A66" s="17"/>
      <c r="B66" s="17"/>
      <c r="C66" s="61"/>
      <c r="E66" s="62"/>
      <c r="AA66" s="63"/>
      <c r="AC66" s="64"/>
      <c r="AD66" s="64"/>
      <c r="AU66" s="17"/>
      <c r="AV66" s="17"/>
    </row>
    <row r="67" ht="14.25" customHeight="1">
      <c r="A67" s="17"/>
      <c r="B67" s="17"/>
      <c r="C67" s="61"/>
      <c r="E67" s="62"/>
      <c r="AA67" s="63"/>
      <c r="AC67" s="64"/>
      <c r="AD67" s="64"/>
      <c r="AU67" s="17"/>
      <c r="AV67" s="17"/>
    </row>
    <row r="68" ht="14.25" customHeight="1">
      <c r="A68" s="17"/>
      <c r="B68" s="17"/>
      <c r="C68" s="61"/>
      <c r="E68" s="62"/>
      <c r="AA68" s="63"/>
      <c r="AC68" s="64"/>
      <c r="AD68" s="64"/>
      <c r="AU68" s="17"/>
      <c r="AV68" s="17"/>
    </row>
    <row r="69" ht="14.25" customHeight="1">
      <c r="A69" s="17"/>
      <c r="B69" s="17"/>
      <c r="C69" s="61"/>
      <c r="E69" s="62"/>
      <c r="AA69" s="63"/>
      <c r="AC69" s="64"/>
      <c r="AD69" s="64"/>
      <c r="AU69" s="17"/>
      <c r="AV69" s="17"/>
    </row>
    <row r="70" ht="14.25" customHeight="1">
      <c r="A70" s="17"/>
      <c r="B70" s="17"/>
      <c r="C70" s="61"/>
      <c r="E70" s="62"/>
      <c r="AA70" s="63"/>
      <c r="AC70" s="64"/>
      <c r="AD70" s="64"/>
      <c r="AU70" s="17"/>
      <c r="AV70" s="17"/>
    </row>
    <row r="71" ht="14.25" customHeight="1">
      <c r="A71" s="17"/>
      <c r="B71" s="17"/>
      <c r="C71" s="61"/>
      <c r="E71" s="62"/>
      <c r="AA71" s="63"/>
      <c r="AC71" s="64"/>
      <c r="AD71" s="64"/>
      <c r="AU71" s="17"/>
      <c r="AV71" s="17"/>
    </row>
    <row r="72" ht="14.25" customHeight="1">
      <c r="A72" s="17"/>
      <c r="B72" s="17"/>
      <c r="C72" s="61"/>
      <c r="E72" s="62"/>
      <c r="AA72" s="63"/>
      <c r="AC72" s="64"/>
      <c r="AD72" s="64"/>
      <c r="AU72" s="17"/>
      <c r="AV72" s="17"/>
    </row>
    <row r="73" ht="14.25" customHeight="1">
      <c r="A73" s="17"/>
      <c r="B73" s="17"/>
      <c r="C73" s="61"/>
      <c r="E73" s="62"/>
      <c r="AA73" s="63"/>
      <c r="AC73" s="64"/>
      <c r="AD73" s="64"/>
      <c r="AU73" s="17"/>
      <c r="AV73" s="17"/>
    </row>
    <row r="74" ht="14.25" customHeight="1">
      <c r="A74" s="17"/>
      <c r="B74" s="17"/>
      <c r="C74" s="61"/>
      <c r="E74" s="62"/>
      <c r="AA74" s="63"/>
      <c r="AC74" s="64"/>
      <c r="AD74" s="64"/>
      <c r="AU74" s="17"/>
      <c r="AV74" s="17"/>
    </row>
    <row r="75" ht="14.25" customHeight="1">
      <c r="A75" s="17"/>
      <c r="B75" s="17"/>
      <c r="C75" s="61"/>
      <c r="E75" s="62"/>
      <c r="AA75" s="63"/>
      <c r="AC75" s="64"/>
      <c r="AD75" s="64"/>
      <c r="AU75" s="17"/>
      <c r="AV75" s="17"/>
    </row>
    <row r="76" ht="14.25" customHeight="1">
      <c r="A76" s="17"/>
      <c r="B76" s="17"/>
      <c r="C76" s="61"/>
      <c r="E76" s="62"/>
      <c r="AA76" s="63"/>
      <c r="AC76" s="64"/>
      <c r="AD76" s="64"/>
      <c r="AU76" s="17"/>
      <c r="AV76" s="17"/>
    </row>
    <row r="77" ht="14.25" customHeight="1">
      <c r="A77" s="17"/>
      <c r="B77" s="17"/>
      <c r="C77" s="61"/>
      <c r="E77" s="62"/>
      <c r="AA77" s="63"/>
      <c r="AC77" s="64"/>
      <c r="AD77" s="64"/>
      <c r="AU77" s="17"/>
      <c r="AV77" s="17"/>
    </row>
    <row r="78" ht="14.25" customHeight="1">
      <c r="A78" s="17"/>
      <c r="B78" s="17"/>
      <c r="C78" s="61"/>
      <c r="E78" s="62"/>
      <c r="AA78" s="63"/>
      <c r="AC78" s="64"/>
      <c r="AD78" s="64"/>
      <c r="AU78" s="17"/>
      <c r="AV78" s="17"/>
    </row>
    <row r="79" ht="14.25" customHeight="1">
      <c r="A79" s="17"/>
      <c r="B79" s="17"/>
      <c r="C79" s="61"/>
      <c r="E79" s="62"/>
      <c r="AA79" s="63"/>
      <c r="AC79" s="64"/>
      <c r="AD79" s="64"/>
      <c r="AU79" s="17"/>
      <c r="AV79" s="17"/>
    </row>
    <row r="80" ht="14.25" customHeight="1">
      <c r="A80" s="17"/>
      <c r="B80" s="17"/>
      <c r="C80" s="61"/>
      <c r="E80" s="62"/>
      <c r="AA80" s="63"/>
      <c r="AC80" s="64"/>
      <c r="AD80" s="64"/>
      <c r="AU80" s="17"/>
      <c r="AV80" s="17"/>
    </row>
    <row r="81" ht="14.25" customHeight="1">
      <c r="A81" s="17"/>
      <c r="B81" s="17"/>
      <c r="C81" s="61"/>
      <c r="E81" s="62"/>
      <c r="AA81" s="63"/>
      <c r="AC81" s="64"/>
      <c r="AD81" s="64"/>
      <c r="AU81" s="17"/>
      <c r="AV81" s="17"/>
    </row>
    <row r="82" ht="14.25" customHeight="1">
      <c r="A82" s="17"/>
      <c r="B82" s="17"/>
      <c r="C82" s="61"/>
      <c r="E82" s="62"/>
      <c r="AA82" s="63"/>
      <c r="AC82" s="64"/>
      <c r="AD82" s="64"/>
      <c r="AU82" s="17"/>
      <c r="AV82" s="17"/>
    </row>
    <row r="83" ht="14.25" customHeight="1">
      <c r="A83" s="17"/>
      <c r="B83" s="17"/>
      <c r="C83" s="61"/>
      <c r="E83" s="62"/>
      <c r="AA83" s="63"/>
      <c r="AC83" s="64"/>
      <c r="AD83" s="64"/>
      <c r="AU83" s="17"/>
      <c r="AV83" s="17"/>
    </row>
    <row r="84" ht="14.25" customHeight="1">
      <c r="A84" s="17"/>
      <c r="B84" s="17"/>
      <c r="C84" s="61"/>
      <c r="E84" s="62"/>
      <c r="AA84" s="63"/>
      <c r="AC84" s="64"/>
      <c r="AD84" s="64"/>
      <c r="AU84" s="17"/>
      <c r="AV84" s="17"/>
    </row>
    <row r="85" ht="14.25" customHeight="1">
      <c r="A85" s="17"/>
      <c r="B85" s="17"/>
      <c r="C85" s="61"/>
      <c r="E85" s="62"/>
      <c r="AA85" s="63"/>
      <c r="AC85" s="64"/>
      <c r="AD85" s="64"/>
      <c r="AU85" s="17"/>
      <c r="AV85" s="17"/>
    </row>
    <row r="86" ht="14.25" customHeight="1">
      <c r="A86" s="17"/>
      <c r="B86" s="17"/>
      <c r="C86" s="61"/>
      <c r="E86" s="62"/>
      <c r="AA86" s="63"/>
      <c r="AC86" s="64"/>
      <c r="AD86" s="64"/>
      <c r="AU86" s="17"/>
      <c r="AV86" s="17"/>
    </row>
    <row r="87" ht="14.25" customHeight="1">
      <c r="A87" s="17"/>
      <c r="B87" s="17"/>
      <c r="C87" s="61"/>
      <c r="E87" s="62"/>
      <c r="AA87" s="63"/>
      <c r="AC87" s="64"/>
      <c r="AD87" s="64"/>
      <c r="AU87" s="17"/>
      <c r="AV87" s="17"/>
    </row>
    <row r="88" ht="14.25" customHeight="1">
      <c r="A88" s="17"/>
      <c r="B88" s="17"/>
      <c r="C88" s="61"/>
      <c r="E88" s="62"/>
      <c r="AA88" s="63"/>
      <c r="AC88" s="64"/>
      <c r="AD88" s="64"/>
      <c r="AU88" s="17"/>
      <c r="AV88" s="17"/>
    </row>
    <row r="89" ht="14.25" customHeight="1">
      <c r="A89" s="17"/>
      <c r="B89" s="17"/>
      <c r="C89" s="61"/>
      <c r="E89" s="62"/>
      <c r="AA89" s="63"/>
      <c r="AC89" s="64"/>
      <c r="AD89" s="64"/>
      <c r="AU89" s="17"/>
      <c r="AV89" s="17"/>
    </row>
    <row r="90" ht="14.25" customHeight="1">
      <c r="A90" s="17"/>
      <c r="B90" s="17"/>
      <c r="C90" s="61"/>
      <c r="E90" s="62"/>
      <c r="AA90" s="63"/>
      <c r="AC90" s="64"/>
      <c r="AD90" s="64"/>
      <c r="AU90" s="17"/>
      <c r="AV90" s="17"/>
    </row>
    <row r="91" ht="14.25" customHeight="1">
      <c r="A91" s="17"/>
      <c r="B91" s="17"/>
      <c r="C91" s="61"/>
      <c r="E91" s="62"/>
      <c r="AA91" s="63"/>
      <c r="AC91" s="64"/>
      <c r="AD91" s="64"/>
      <c r="AU91" s="17"/>
      <c r="AV91" s="17"/>
    </row>
    <row r="92" ht="14.25" customHeight="1">
      <c r="A92" s="17"/>
      <c r="B92" s="17"/>
      <c r="C92" s="61"/>
      <c r="E92" s="62"/>
      <c r="AA92" s="63"/>
      <c r="AC92" s="64"/>
      <c r="AD92" s="64"/>
      <c r="AU92" s="17"/>
      <c r="AV92" s="17"/>
    </row>
    <row r="93" ht="14.25" customHeight="1">
      <c r="A93" s="17"/>
      <c r="B93" s="17"/>
      <c r="C93" s="61"/>
      <c r="E93" s="62"/>
      <c r="AA93" s="63"/>
      <c r="AC93" s="64"/>
      <c r="AD93" s="64"/>
      <c r="AU93" s="17"/>
      <c r="AV93" s="17"/>
    </row>
    <row r="94" ht="14.25" customHeight="1">
      <c r="A94" s="17"/>
      <c r="B94" s="17"/>
      <c r="C94" s="61"/>
      <c r="E94" s="62"/>
      <c r="AA94" s="63"/>
      <c r="AC94" s="64"/>
      <c r="AD94" s="64"/>
      <c r="AU94" s="17"/>
      <c r="AV94" s="17"/>
    </row>
    <row r="95" ht="14.25" customHeight="1">
      <c r="A95" s="17"/>
      <c r="B95" s="17"/>
      <c r="C95" s="61"/>
      <c r="E95" s="62"/>
      <c r="AA95" s="63"/>
      <c r="AC95" s="64"/>
      <c r="AD95" s="64"/>
      <c r="AU95" s="17"/>
      <c r="AV95" s="17"/>
    </row>
    <row r="96" ht="14.25" customHeight="1">
      <c r="A96" s="17"/>
      <c r="B96" s="17"/>
      <c r="C96" s="61"/>
      <c r="E96" s="62"/>
      <c r="AA96" s="63"/>
      <c r="AC96" s="64"/>
      <c r="AD96" s="64"/>
      <c r="AU96" s="17"/>
      <c r="AV96" s="17"/>
    </row>
    <row r="97" ht="14.25" customHeight="1">
      <c r="A97" s="17"/>
      <c r="B97" s="17"/>
      <c r="C97" s="61"/>
      <c r="E97" s="62"/>
      <c r="AA97" s="63"/>
      <c r="AC97" s="64"/>
      <c r="AD97" s="64"/>
      <c r="AU97" s="17"/>
      <c r="AV97" s="17"/>
    </row>
    <row r="98" ht="14.25" customHeight="1">
      <c r="A98" s="17"/>
      <c r="B98" s="17"/>
      <c r="C98" s="61"/>
      <c r="E98" s="62"/>
      <c r="AA98" s="63"/>
      <c r="AC98" s="64"/>
      <c r="AD98" s="64"/>
      <c r="AU98" s="17"/>
      <c r="AV98" s="17"/>
    </row>
    <row r="99" ht="14.25" customHeight="1">
      <c r="A99" s="17"/>
      <c r="B99" s="17"/>
      <c r="C99" s="61"/>
      <c r="E99" s="62"/>
      <c r="AA99" s="63"/>
      <c r="AC99" s="64"/>
      <c r="AD99" s="64"/>
      <c r="AU99" s="17"/>
      <c r="AV99" s="17"/>
    </row>
    <row r="100" ht="14.25" customHeight="1">
      <c r="A100" s="17"/>
      <c r="B100" s="17"/>
      <c r="C100" s="61"/>
      <c r="E100" s="62"/>
      <c r="AA100" s="63"/>
      <c r="AC100" s="64"/>
      <c r="AD100" s="64"/>
      <c r="AU100" s="17"/>
      <c r="AV100" s="17"/>
    </row>
    <row r="101" ht="14.25" customHeight="1">
      <c r="A101" s="17"/>
      <c r="B101" s="17"/>
      <c r="C101" s="61"/>
      <c r="E101" s="62"/>
      <c r="AA101" s="63"/>
      <c r="AC101" s="64"/>
      <c r="AD101" s="64"/>
      <c r="AU101" s="17"/>
      <c r="AV101" s="17"/>
    </row>
    <row r="102" ht="14.25" customHeight="1">
      <c r="A102" s="17"/>
      <c r="B102" s="17"/>
      <c r="C102" s="61"/>
      <c r="E102" s="62"/>
      <c r="AA102" s="63"/>
      <c r="AC102" s="64"/>
      <c r="AD102" s="64"/>
      <c r="AU102" s="17"/>
      <c r="AV102" s="17"/>
    </row>
    <row r="103" ht="14.25" customHeight="1">
      <c r="A103" s="17"/>
      <c r="B103" s="17"/>
      <c r="C103" s="61"/>
      <c r="E103" s="62"/>
      <c r="AA103" s="63"/>
      <c r="AC103" s="64"/>
      <c r="AD103" s="64"/>
      <c r="AU103" s="17"/>
      <c r="AV103" s="17"/>
    </row>
    <row r="104" ht="14.25" customHeight="1">
      <c r="A104" s="17"/>
      <c r="B104" s="17"/>
      <c r="C104" s="61"/>
      <c r="E104" s="62"/>
      <c r="AA104" s="63"/>
      <c r="AC104" s="64"/>
      <c r="AD104" s="64"/>
      <c r="AU104" s="17"/>
      <c r="AV104" s="17"/>
    </row>
    <row r="105" ht="14.25" customHeight="1">
      <c r="A105" s="17"/>
      <c r="B105" s="17"/>
      <c r="C105" s="61"/>
      <c r="E105" s="62"/>
      <c r="AA105" s="63"/>
      <c r="AC105" s="64"/>
      <c r="AD105" s="64"/>
      <c r="AU105" s="17"/>
      <c r="AV105" s="17"/>
    </row>
    <row r="106" ht="14.25" customHeight="1">
      <c r="A106" s="17"/>
      <c r="B106" s="17"/>
      <c r="C106" s="61"/>
      <c r="E106" s="62"/>
      <c r="AA106" s="63"/>
      <c r="AC106" s="64"/>
      <c r="AD106" s="64"/>
      <c r="AU106" s="17"/>
      <c r="AV106" s="17"/>
    </row>
    <row r="107" ht="14.25" customHeight="1">
      <c r="A107" s="17"/>
      <c r="B107" s="17"/>
      <c r="C107" s="61"/>
      <c r="E107" s="62"/>
      <c r="AA107" s="63"/>
      <c r="AC107" s="64"/>
      <c r="AD107" s="64"/>
      <c r="AU107" s="17"/>
      <c r="AV107" s="17"/>
    </row>
    <row r="108" ht="14.25" customHeight="1">
      <c r="A108" s="17"/>
      <c r="B108" s="17"/>
      <c r="C108" s="61"/>
      <c r="E108" s="62"/>
      <c r="AA108" s="63"/>
      <c r="AC108" s="64"/>
      <c r="AD108" s="64"/>
      <c r="AU108" s="17"/>
      <c r="AV108" s="17"/>
    </row>
    <row r="109" ht="14.25" customHeight="1">
      <c r="A109" s="17"/>
      <c r="B109" s="17"/>
      <c r="C109" s="61"/>
      <c r="E109" s="62"/>
      <c r="AA109" s="63"/>
      <c r="AC109" s="64"/>
      <c r="AD109" s="64"/>
      <c r="AU109" s="17"/>
      <c r="AV109" s="17"/>
    </row>
    <row r="110" ht="14.25" customHeight="1">
      <c r="A110" s="17"/>
      <c r="B110" s="17"/>
      <c r="C110" s="61"/>
      <c r="E110" s="62"/>
      <c r="AA110" s="63"/>
      <c r="AC110" s="64"/>
      <c r="AD110" s="64"/>
      <c r="AU110" s="17"/>
      <c r="AV110" s="17"/>
    </row>
    <row r="111" ht="14.25" customHeight="1">
      <c r="A111" s="17"/>
      <c r="B111" s="17"/>
      <c r="C111" s="61"/>
      <c r="E111" s="62"/>
      <c r="AA111" s="63"/>
      <c r="AC111" s="64"/>
      <c r="AD111" s="64"/>
      <c r="AU111" s="17"/>
      <c r="AV111" s="17"/>
    </row>
    <row r="112" ht="14.25" customHeight="1">
      <c r="A112" s="17"/>
      <c r="B112" s="17"/>
      <c r="C112" s="61"/>
      <c r="E112" s="62"/>
      <c r="AA112" s="63"/>
      <c r="AC112" s="64"/>
      <c r="AD112" s="64"/>
      <c r="AU112" s="17"/>
      <c r="AV112" s="17"/>
    </row>
    <row r="113" ht="14.25" customHeight="1">
      <c r="A113" s="17"/>
      <c r="B113" s="17"/>
      <c r="C113" s="61"/>
      <c r="E113" s="62"/>
      <c r="AA113" s="63"/>
      <c r="AC113" s="64"/>
      <c r="AD113" s="64"/>
      <c r="AU113" s="17"/>
      <c r="AV113" s="17"/>
    </row>
    <row r="114" ht="14.25" customHeight="1">
      <c r="A114" s="17"/>
      <c r="B114" s="17"/>
      <c r="C114" s="61"/>
      <c r="E114" s="62"/>
      <c r="AA114" s="63"/>
      <c r="AC114" s="64"/>
      <c r="AD114" s="64"/>
      <c r="AU114" s="17"/>
      <c r="AV114" s="17"/>
    </row>
    <row r="115" ht="14.25" customHeight="1">
      <c r="A115" s="17"/>
      <c r="B115" s="17"/>
      <c r="C115" s="61"/>
      <c r="E115" s="62"/>
      <c r="AA115" s="63"/>
      <c r="AC115" s="64"/>
      <c r="AD115" s="64"/>
      <c r="AU115" s="17"/>
      <c r="AV115" s="17"/>
    </row>
    <row r="116" ht="14.25" customHeight="1">
      <c r="A116" s="17"/>
      <c r="B116" s="17"/>
      <c r="C116" s="61"/>
      <c r="E116" s="62"/>
      <c r="AA116" s="63"/>
      <c r="AC116" s="64"/>
      <c r="AD116" s="64"/>
      <c r="AU116" s="17"/>
      <c r="AV116" s="17"/>
    </row>
    <row r="117" ht="14.25" customHeight="1">
      <c r="A117" s="17"/>
      <c r="B117" s="17"/>
      <c r="C117" s="61"/>
      <c r="E117" s="62"/>
      <c r="AA117" s="63"/>
      <c r="AC117" s="64"/>
      <c r="AD117" s="64"/>
      <c r="AU117" s="17"/>
      <c r="AV117" s="17"/>
    </row>
    <row r="118" ht="14.25" customHeight="1">
      <c r="A118" s="17"/>
      <c r="B118" s="17"/>
      <c r="C118" s="61"/>
      <c r="E118" s="62"/>
      <c r="AA118" s="63"/>
      <c r="AC118" s="64"/>
      <c r="AD118" s="64"/>
      <c r="AU118" s="17"/>
      <c r="AV118" s="17"/>
    </row>
    <row r="119" ht="14.25" customHeight="1">
      <c r="A119" s="17"/>
      <c r="B119" s="17"/>
      <c r="C119" s="61"/>
      <c r="E119" s="62"/>
      <c r="AA119" s="63"/>
      <c r="AC119" s="64"/>
      <c r="AD119" s="64"/>
      <c r="AU119" s="17"/>
      <c r="AV119" s="17"/>
    </row>
    <row r="120" ht="14.25" customHeight="1">
      <c r="A120" s="17"/>
      <c r="B120" s="17"/>
      <c r="C120" s="61"/>
      <c r="E120" s="62"/>
      <c r="AA120" s="63"/>
      <c r="AC120" s="64"/>
      <c r="AD120" s="64"/>
      <c r="AU120" s="17"/>
      <c r="AV120" s="17"/>
    </row>
    <row r="121" ht="14.25" customHeight="1">
      <c r="A121" s="17"/>
      <c r="B121" s="17"/>
      <c r="C121" s="61"/>
      <c r="E121" s="62"/>
      <c r="AA121" s="63"/>
      <c r="AC121" s="64"/>
      <c r="AD121" s="64"/>
      <c r="AU121" s="17"/>
      <c r="AV121" s="17"/>
    </row>
    <row r="122" ht="14.25" customHeight="1">
      <c r="A122" s="17"/>
      <c r="B122" s="17"/>
      <c r="C122" s="61"/>
      <c r="E122" s="62"/>
      <c r="AA122" s="63"/>
      <c r="AC122" s="64"/>
      <c r="AD122" s="64"/>
      <c r="AU122" s="17"/>
      <c r="AV122" s="17"/>
    </row>
    <row r="123" ht="14.25" customHeight="1">
      <c r="A123" s="17"/>
      <c r="B123" s="17"/>
      <c r="C123" s="61"/>
      <c r="E123" s="62"/>
      <c r="AA123" s="63"/>
      <c r="AC123" s="64"/>
      <c r="AD123" s="64"/>
      <c r="AU123" s="17"/>
      <c r="AV123" s="17"/>
    </row>
    <row r="124" ht="14.25" customHeight="1">
      <c r="A124" s="17"/>
      <c r="B124" s="17"/>
      <c r="C124" s="61"/>
      <c r="E124" s="62"/>
      <c r="AA124" s="63"/>
      <c r="AC124" s="64"/>
      <c r="AD124" s="64"/>
      <c r="AU124" s="17"/>
      <c r="AV124" s="17"/>
    </row>
    <row r="125" ht="14.25" customHeight="1">
      <c r="A125" s="17"/>
      <c r="B125" s="17"/>
      <c r="C125" s="61"/>
      <c r="E125" s="62"/>
      <c r="AA125" s="63"/>
      <c r="AC125" s="64"/>
      <c r="AD125" s="64"/>
      <c r="AU125" s="17"/>
      <c r="AV125" s="17"/>
    </row>
    <row r="126" ht="14.25" customHeight="1">
      <c r="A126" s="17"/>
      <c r="B126" s="17"/>
      <c r="C126" s="61"/>
      <c r="E126" s="62"/>
      <c r="AA126" s="63"/>
      <c r="AC126" s="64"/>
      <c r="AD126" s="64"/>
      <c r="AU126" s="17"/>
      <c r="AV126" s="17"/>
    </row>
    <row r="127" ht="14.25" customHeight="1">
      <c r="A127" s="17"/>
      <c r="B127" s="17"/>
      <c r="C127" s="61"/>
      <c r="E127" s="62"/>
      <c r="AA127" s="63"/>
      <c r="AC127" s="64"/>
      <c r="AD127" s="64"/>
      <c r="AU127" s="17"/>
      <c r="AV127" s="17"/>
    </row>
    <row r="128" ht="14.25" customHeight="1">
      <c r="A128" s="17"/>
      <c r="B128" s="17"/>
      <c r="C128" s="61"/>
      <c r="E128" s="62"/>
      <c r="AA128" s="63"/>
      <c r="AC128" s="64"/>
      <c r="AD128" s="64"/>
      <c r="AU128" s="17"/>
      <c r="AV128" s="17"/>
    </row>
    <row r="129" ht="14.25" customHeight="1">
      <c r="A129" s="17"/>
      <c r="B129" s="17"/>
      <c r="C129" s="61"/>
      <c r="E129" s="62"/>
      <c r="AA129" s="63"/>
      <c r="AC129" s="64"/>
      <c r="AD129" s="64"/>
      <c r="AU129" s="17"/>
      <c r="AV129" s="17"/>
    </row>
    <row r="130" ht="14.25" customHeight="1">
      <c r="A130" s="17"/>
      <c r="B130" s="17"/>
      <c r="C130" s="61"/>
      <c r="E130" s="62"/>
      <c r="AA130" s="63"/>
      <c r="AC130" s="64"/>
      <c r="AD130" s="64"/>
      <c r="AU130" s="17"/>
      <c r="AV130" s="17"/>
    </row>
    <row r="131" ht="14.25" customHeight="1">
      <c r="A131" s="17"/>
      <c r="B131" s="17"/>
      <c r="C131" s="61"/>
      <c r="E131" s="62"/>
      <c r="AA131" s="63"/>
      <c r="AC131" s="64"/>
      <c r="AD131" s="64"/>
      <c r="AU131" s="17"/>
      <c r="AV131" s="17"/>
    </row>
    <row r="132" ht="14.25" customHeight="1">
      <c r="A132" s="17"/>
      <c r="B132" s="17"/>
      <c r="C132" s="61"/>
      <c r="E132" s="62"/>
      <c r="AA132" s="63"/>
      <c r="AC132" s="64"/>
      <c r="AD132" s="64"/>
      <c r="AU132" s="17"/>
      <c r="AV132" s="17"/>
    </row>
    <row r="133" ht="14.25" customHeight="1">
      <c r="A133" s="17"/>
      <c r="B133" s="17"/>
      <c r="C133" s="61"/>
      <c r="E133" s="62"/>
      <c r="AA133" s="63"/>
      <c r="AC133" s="64"/>
      <c r="AD133" s="64"/>
      <c r="AU133" s="17"/>
      <c r="AV133" s="17"/>
    </row>
    <row r="134" ht="14.25" customHeight="1">
      <c r="A134" s="17"/>
      <c r="B134" s="17"/>
      <c r="C134" s="61"/>
      <c r="E134" s="62"/>
      <c r="AA134" s="63"/>
      <c r="AC134" s="64"/>
      <c r="AD134" s="64"/>
      <c r="AU134" s="17"/>
      <c r="AV134" s="17"/>
    </row>
    <row r="135" ht="14.25" customHeight="1">
      <c r="A135" s="17"/>
      <c r="B135" s="17"/>
      <c r="C135" s="61"/>
      <c r="E135" s="62"/>
      <c r="AA135" s="63"/>
      <c r="AC135" s="64"/>
      <c r="AD135" s="64"/>
      <c r="AU135" s="17"/>
      <c r="AV135" s="17"/>
    </row>
    <row r="136" ht="14.25" customHeight="1">
      <c r="A136" s="17"/>
      <c r="B136" s="17"/>
      <c r="C136" s="61"/>
      <c r="E136" s="62"/>
      <c r="AA136" s="63"/>
      <c r="AC136" s="64"/>
      <c r="AD136" s="64"/>
      <c r="AU136" s="17"/>
      <c r="AV136" s="17"/>
    </row>
    <row r="137" ht="14.25" customHeight="1">
      <c r="A137" s="17"/>
      <c r="B137" s="17"/>
      <c r="C137" s="61"/>
      <c r="E137" s="62"/>
      <c r="AA137" s="63"/>
      <c r="AC137" s="64"/>
      <c r="AD137" s="64"/>
      <c r="AU137" s="17"/>
      <c r="AV137" s="17"/>
    </row>
    <row r="138" ht="14.25" customHeight="1">
      <c r="A138" s="17"/>
      <c r="B138" s="17"/>
      <c r="C138" s="61"/>
      <c r="E138" s="62"/>
      <c r="AA138" s="63"/>
      <c r="AC138" s="64"/>
      <c r="AD138" s="64"/>
      <c r="AU138" s="17"/>
      <c r="AV138" s="17"/>
    </row>
    <row r="139" ht="14.25" customHeight="1">
      <c r="A139" s="17"/>
      <c r="B139" s="17"/>
      <c r="C139" s="61"/>
      <c r="E139" s="62"/>
      <c r="AA139" s="63"/>
      <c r="AC139" s="64"/>
      <c r="AD139" s="64"/>
      <c r="AU139" s="17"/>
      <c r="AV139" s="17"/>
    </row>
    <row r="140" ht="14.25" customHeight="1">
      <c r="A140" s="17"/>
      <c r="B140" s="17"/>
      <c r="C140" s="61"/>
      <c r="E140" s="62"/>
      <c r="AA140" s="63"/>
      <c r="AC140" s="64"/>
      <c r="AD140" s="64"/>
      <c r="AU140" s="17"/>
      <c r="AV140" s="17"/>
    </row>
    <row r="141" ht="14.25" customHeight="1">
      <c r="A141" s="17"/>
      <c r="B141" s="17"/>
      <c r="C141" s="61"/>
      <c r="E141" s="62"/>
      <c r="AA141" s="63"/>
      <c r="AC141" s="64"/>
      <c r="AD141" s="64"/>
      <c r="AU141" s="17"/>
      <c r="AV141" s="17"/>
    </row>
    <row r="142" ht="14.25" customHeight="1">
      <c r="A142" s="17"/>
      <c r="B142" s="17"/>
      <c r="C142" s="61"/>
      <c r="E142" s="62"/>
      <c r="AA142" s="63"/>
      <c r="AC142" s="64"/>
      <c r="AD142" s="64"/>
      <c r="AU142" s="17"/>
      <c r="AV142" s="17"/>
    </row>
    <row r="143" ht="14.25" customHeight="1">
      <c r="A143" s="17"/>
      <c r="B143" s="17"/>
      <c r="C143" s="61"/>
      <c r="E143" s="62"/>
      <c r="AA143" s="63"/>
      <c r="AC143" s="64"/>
      <c r="AD143" s="64"/>
      <c r="AU143" s="17"/>
      <c r="AV143" s="17"/>
    </row>
    <row r="144" ht="14.25" customHeight="1">
      <c r="A144" s="17"/>
      <c r="B144" s="17"/>
      <c r="C144" s="61"/>
      <c r="E144" s="62"/>
      <c r="AA144" s="63"/>
      <c r="AC144" s="64"/>
      <c r="AD144" s="64"/>
      <c r="AU144" s="17"/>
      <c r="AV144" s="17"/>
    </row>
    <row r="145" ht="14.25" customHeight="1">
      <c r="A145" s="17"/>
      <c r="B145" s="17"/>
      <c r="C145" s="61"/>
      <c r="E145" s="62"/>
      <c r="AA145" s="63"/>
      <c r="AC145" s="64"/>
      <c r="AD145" s="64"/>
      <c r="AU145" s="17"/>
      <c r="AV145" s="17"/>
    </row>
    <row r="146" ht="14.25" customHeight="1">
      <c r="A146" s="17"/>
      <c r="B146" s="17"/>
      <c r="C146" s="61"/>
      <c r="E146" s="62"/>
      <c r="AA146" s="63"/>
      <c r="AC146" s="64"/>
      <c r="AD146" s="64"/>
      <c r="AU146" s="17"/>
      <c r="AV146" s="17"/>
    </row>
    <row r="147" ht="14.25" customHeight="1">
      <c r="A147" s="17"/>
      <c r="B147" s="17"/>
      <c r="C147" s="61"/>
      <c r="E147" s="62"/>
      <c r="AA147" s="63"/>
      <c r="AC147" s="64"/>
      <c r="AD147" s="64"/>
      <c r="AU147" s="17"/>
      <c r="AV147" s="17"/>
    </row>
    <row r="148" ht="14.25" customHeight="1">
      <c r="A148" s="17"/>
      <c r="B148" s="17"/>
      <c r="C148" s="61"/>
      <c r="E148" s="62"/>
      <c r="AA148" s="63"/>
      <c r="AC148" s="64"/>
      <c r="AD148" s="64"/>
      <c r="AU148" s="17"/>
      <c r="AV148" s="17"/>
    </row>
    <row r="149" ht="14.25" customHeight="1">
      <c r="A149" s="17"/>
      <c r="B149" s="17"/>
      <c r="C149" s="61"/>
      <c r="E149" s="62"/>
      <c r="AA149" s="63"/>
      <c r="AC149" s="64"/>
      <c r="AD149" s="64"/>
      <c r="AU149" s="17"/>
      <c r="AV149" s="17"/>
    </row>
    <row r="150" ht="14.25" customHeight="1">
      <c r="A150" s="17"/>
      <c r="B150" s="17"/>
      <c r="C150" s="61"/>
      <c r="E150" s="62"/>
      <c r="AA150" s="63"/>
      <c r="AC150" s="64"/>
      <c r="AD150" s="64"/>
      <c r="AU150" s="17"/>
      <c r="AV150" s="17"/>
    </row>
    <row r="151" ht="14.25" customHeight="1">
      <c r="A151" s="17"/>
      <c r="B151" s="17"/>
      <c r="C151" s="61"/>
      <c r="E151" s="62"/>
      <c r="AA151" s="63"/>
      <c r="AC151" s="64"/>
      <c r="AD151" s="64"/>
      <c r="AU151" s="17"/>
      <c r="AV151" s="17"/>
    </row>
    <row r="152" ht="14.25" customHeight="1">
      <c r="A152" s="17"/>
      <c r="B152" s="17"/>
      <c r="C152" s="61"/>
      <c r="E152" s="62"/>
      <c r="AA152" s="63"/>
      <c r="AC152" s="64"/>
      <c r="AD152" s="64"/>
      <c r="AU152" s="17"/>
      <c r="AV152" s="17"/>
    </row>
    <row r="153" ht="14.25" customHeight="1">
      <c r="A153" s="17"/>
      <c r="B153" s="17"/>
      <c r="C153" s="61"/>
      <c r="E153" s="62"/>
      <c r="AA153" s="63"/>
      <c r="AC153" s="64"/>
      <c r="AD153" s="64"/>
      <c r="AU153" s="17"/>
      <c r="AV153" s="17"/>
    </row>
    <row r="154" ht="14.25" customHeight="1">
      <c r="A154" s="17"/>
      <c r="B154" s="17"/>
      <c r="C154" s="61"/>
      <c r="E154" s="62"/>
      <c r="AA154" s="63"/>
      <c r="AC154" s="64"/>
      <c r="AD154" s="64"/>
      <c r="AU154" s="17"/>
      <c r="AV154" s="17"/>
    </row>
    <row r="155" ht="14.25" customHeight="1">
      <c r="A155" s="17"/>
      <c r="B155" s="17"/>
      <c r="C155" s="61"/>
      <c r="E155" s="62"/>
      <c r="AA155" s="63"/>
      <c r="AC155" s="64"/>
      <c r="AD155" s="64"/>
      <c r="AU155" s="17"/>
      <c r="AV155" s="17"/>
    </row>
    <row r="156" ht="14.25" customHeight="1">
      <c r="A156" s="17"/>
      <c r="B156" s="17"/>
      <c r="C156" s="61"/>
      <c r="E156" s="62"/>
      <c r="AA156" s="63"/>
      <c r="AC156" s="64"/>
      <c r="AD156" s="64"/>
      <c r="AU156" s="17"/>
      <c r="AV156" s="17"/>
    </row>
    <row r="157" ht="14.25" customHeight="1">
      <c r="A157" s="17"/>
      <c r="B157" s="17"/>
      <c r="C157" s="61"/>
      <c r="E157" s="62"/>
      <c r="AA157" s="63"/>
      <c r="AC157" s="64"/>
      <c r="AD157" s="64"/>
      <c r="AU157" s="17"/>
      <c r="AV157" s="17"/>
    </row>
    <row r="158" ht="14.25" customHeight="1">
      <c r="A158" s="17"/>
      <c r="B158" s="17"/>
      <c r="C158" s="61"/>
      <c r="E158" s="62"/>
      <c r="AA158" s="63"/>
      <c r="AC158" s="64"/>
      <c r="AD158" s="64"/>
      <c r="AU158" s="17"/>
      <c r="AV158" s="17"/>
    </row>
    <row r="159" ht="14.25" customHeight="1">
      <c r="A159" s="17"/>
      <c r="B159" s="17"/>
      <c r="C159" s="61"/>
      <c r="E159" s="62"/>
      <c r="AA159" s="63"/>
      <c r="AC159" s="64"/>
      <c r="AD159" s="64"/>
      <c r="AU159" s="17"/>
      <c r="AV159" s="17"/>
    </row>
    <row r="160" ht="14.25" customHeight="1">
      <c r="A160" s="17"/>
      <c r="B160" s="17"/>
      <c r="C160" s="61"/>
      <c r="E160" s="62"/>
      <c r="AA160" s="63"/>
      <c r="AC160" s="64"/>
      <c r="AD160" s="64"/>
      <c r="AU160" s="17"/>
      <c r="AV160" s="17"/>
    </row>
    <row r="161" ht="14.25" customHeight="1">
      <c r="A161" s="17"/>
      <c r="B161" s="17"/>
      <c r="C161" s="61"/>
      <c r="E161" s="62"/>
      <c r="AA161" s="63"/>
      <c r="AC161" s="64"/>
      <c r="AD161" s="64"/>
      <c r="AU161" s="17"/>
      <c r="AV161" s="17"/>
    </row>
    <row r="162" ht="14.25" customHeight="1">
      <c r="A162" s="17"/>
      <c r="B162" s="17"/>
      <c r="C162" s="61"/>
      <c r="E162" s="62"/>
      <c r="AA162" s="63"/>
      <c r="AC162" s="64"/>
      <c r="AD162" s="64"/>
      <c r="AU162" s="17"/>
      <c r="AV162" s="17"/>
    </row>
    <row r="163" ht="14.25" customHeight="1">
      <c r="A163" s="17"/>
      <c r="B163" s="17"/>
      <c r="C163" s="61"/>
      <c r="E163" s="62"/>
      <c r="AA163" s="63"/>
      <c r="AC163" s="64"/>
      <c r="AD163" s="64"/>
      <c r="AU163" s="17"/>
      <c r="AV163" s="17"/>
    </row>
    <row r="164" ht="14.25" customHeight="1">
      <c r="A164" s="17"/>
      <c r="B164" s="17"/>
      <c r="C164" s="61"/>
      <c r="E164" s="62"/>
      <c r="AA164" s="63"/>
      <c r="AC164" s="64"/>
      <c r="AD164" s="64"/>
      <c r="AU164" s="17"/>
      <c r="AV164" s="17"/>
    </row>
    <row r="165" ht="14.25" customHeight="1">
      <c r="A165" s="17"/>
      <c r="B165" s="17"/>
      <c r="C165" s="61"/>
      <c r="E165" s="62"/>
      <c r="AA165" s="63"/>
      <c r="AC165" s="64"/>
      <c r="AD165" s="64"/>
      <c r="AU165" s="17"/>
      <c r="AV165" s="17"/>
    </row>
    <row r="166" ht="14.25" customHeight="1">
      <c r="A166" s="17"/>
      <c r="B166" s="17"/>
      <c r="C166" s="61"/>
      <c r="E166" s="62"/>
      <c r="AA166" s="63"/>
      <c r="AC166" s="64"/>
      <c r="AD166" s="64"/>
      <c r="AU166" s="17"/>
      <c r="AV166" s="17"/>
    </row>
    <row r="167" ht="14.25" customHeight="1">
      <c r="A167" s="17"/>
      <c r="B167" s="17"/>
      <c r="C167" s="61"/>
      <c r="E167" s="62"/>
      <c r="AA167" s="63"/>
      <c r="AC167" s="64"/>
      <c r="AD167" s="64"/>
      <c r="AU167" s="17"/>
      <c r="AV167" s="17"/>
    </row>
    <row r="168" ht="14.25" customHeight="1">
      <c r="A168" s="17"/>
      <c r="B168" s="17"/>
      <c r="C168" s="61"/>
      <c r="E168" s="62"/>
      <c r="AA168" s="63"/>
      <c r="AC168" s="64"/>
      <c r="AD168" s="64"/>
      <c r="AU168" s="17"/>
      <c r="AV168" s="17"/>
    </row>
    <row r="169" ht="14.25" customHeight="1">
      <c r="A169" s="17"/>
      <c r="B169" s="17"/>
      <c r="C169" s="61"/>
      <c r="E169" s="62"/>
      <c r="AA169" s="63"/>
      <c r="AC169" s="64"/>
      <c r="AD169" s="64"/>
      <c r="AU169" s="17"/>
      <c r="AV169" s="17"/>
    </row>
    <row r="170" ht="14.25" customHeight="1">
      <c r="A170" s="17"/>
      <c r="B170" s="17"/>
      <c r="C170" s="61"/>
      <c r="E170" s="62"/>
      <c r="AA170" s="63"/>
      <c r="AC170" s="64"/>
      <c r="AD170" s="64"/>
      <c r="AU170" s="17"/>
      <c r="AV170" s="17"/>
    </row>
    <row r="171" ht="14.25" customHeight="1">
      <c r="A171" s="17"/>
      <c r="B171" s="17"/>
      <c r="C171" s="61"/>
      <c r="E171" s="62"/>
      <c r="AA171" s="63"/>
      <c r="AC171" s="64"/>
      <c r="AD171" s="64"/>
      <c r="AU171" s="17"/>
      <c r="AV171" s="17"/>
    </row>
    <row r="172" ht="14.25" customHeight="1">
      <c r="A172" s="17"/>
      <c r="B172" s="17"/>
      <c r="C172" s="61"/>
      <c r="E172" s="62"/>
      <c r="AA172" s="63"/>
      <c r="AC172" s="64"/>
      <c r="AD172" s="64"/>
      <c r="AU172" s="17"/>
      <c r="AV172" s="17"/>
    </row>
    <row r="173" ht="14.25" customHeight="1">
      <c r="A173" s="17"/>
      <c r="B173" s="17"/>
      <c r="C173" s="61"/>
      <c r="E173" s="62"/>
      <c r="AA173" s="63"/>
      <c r="AC173" s="64"/>
      <c r="AD173" s="64"/>
      <c r="AU173" s="17"/>
      <c r="AV173" s="17"/>
    </row>
    <row r="174" ht="14.25" customHeight="1">
      <c r="A174" s="17"/>
      <c r="B174" s="17"/>
      <c r="C174" s="61"/>
      <c r="E174" s="62"/>
      <c r="AA174" s="63"/>
      <c r="AC174" s="64"/>
      <c r="AD174" s="64"/>
      <c r="AU174" s="17"/>
      <c r="AV174" s="17"/>
    </row>
    <row r="175" ht="14.25" customHeight="1">
      <c r="A175" s="17"/>
      <c r="B175" s="17"/>
      <c r="C175" s="61"/>
      <c r="E175" s="62"/>
      <c r="AA175" s="63"/>
      <c r="AC175" s="64"/>
      <c r="AD175" s="64"/>
      <c r="AU175" s="17"/>
      <c r="AV175" s="17"/>
    </row>
    <row r="176" ht="14.25" customHeight="1">
      <c r="A176" s="17"/>
      <c r="B176" s="17"/>
      <c r="C176" s="61"/>
      <c r="E176" s="62"/>
      <c r="AA176" s="63"/>
      <c r="AC176" s="64"/>
      <c r="AD176" s="64"/>
      <c r="AU176" s="17"/>
      <c r="AV176" s="17"/>
    </row>
    <row r="177" ht="14.25" customHeight="1">
      <c r="A177" s="17"/>
      <c r="B177" s="17"/>
      <c r="C177" s="61"/>
      <c r="E177" s="62"/>
      <c r="AA177" s="63"/>
      <c r="AC177" s="64"/>
      <c r="AD177" s="64"/>
      <c r="AU177" s="17"/>
      <c r="AV177" s="17"/>
    </row>
    <row r="178" ht="14.25" customHeight="1">
      <c r="A178" s="17"/>
      <c r="B178" s="17"/>
      <c r="C178" s="61"/>
      <c r="E178" s="62"/>
      <c r="AA178" s="63"/>
      <c r="AC178" s="64"/>
      <c r="AD178" s="64"/>
      <c r="AU178" s="17"/>
      <c r="AV178" s="17"/>
    </row>
    <row r="179" ht="14.25" customHeight="1">
      <c r="A179" s="17"/>
      <c r="B179" s="17"/>
      <c r="C179" s="61"/>
      <c r="E179" s="62"/>
      <c r="AA179" s="63"/>
      <c r="AC179" s="64"/>
      <c r="AD179" s="64"/>
      <c r="AU179" s="17"/>
      <c r="AV179" s="17"/>
    </row>
    <row r="180" ht="14.25" customHeight="1">
      <c r="A180" s="17"/>
      <c r="B180" s="17"/>
      <c r="C180" s="61"/>
      <c r="E180" s="62"/>
      <c r="AA180" s="63"/>
      <c r="AC180" s="64"/>
      <c r="AD180" s="64"/>
      <c r="AU180" s="17"/>
      <c r="AV180" s="17"/>
    </row>
    <row r="181" ht="14.25" customHeight="1">
      <c r="A181" s="17"/>
      <c r="B181" s="17"/>
      <c r="C181" s="61"/>
      <c r="E181" s="62"/>
      <c r="AA181" s="63"/>
      <c r="AC181" s="64"/>
      <c r="AD181" s="64"/>
      <c r="AU181" s="17"/>
      <c r="AV181" s="17"/>
    </row>
    <row r="182" ht="14.25" customHeight="1">
      <c r="A182" s="17"/>
      <c r="B182" s="17"/>
      <c r="C182" s="61"/>
      <c r="E182" s="62"/>
      <c r="AA182" s="63"/>
      <c r="AC182" s="64"/>
      <c r="AD182" s="64"/>
      <c r="AU182" s="17"/>
      <c r="AV182" s="17"/>
    </row>
    <row r="183" ht="14.25" customHeight="1">
      <c r="A183" s="17"/>
      <c r="B183" s="17"/>
      <c r="C183" s="61"/>
      <c r="E183" s="62"/>
      <c r="AA183" s="63"/>
      <c r="AC183" s="64"/>
      <c r="AD183" s="64"/>
      <c r="AU183" s="17"/>
      <c r="AV183" s="17"/>
    </row>
    <row r="184" ht="14.25" customHeight="1">
      <c r="A184" s="17"/>
      <c r="B184" s="17"/>
      <c r="C184" s="61"/>
      <c r="E184" s="62"/>
      <c r="AA184" s="63"/>
      <c r="AC184" s="64"/>
      <c r="AD184" s="64"/>
      <c r="AU184" s="17"/>
      <c r="AV184" s="17"/>
    </row>
    <row r="185" ht="14.25" customHeight="1">
      <c r="A185" s="17"/>
      <c r="B185" s="17"/>
      <c r="C185" s="61"/>
      <c r="E185" s="62"/>
      <c r="AA185" s="63"/>
      <c r="AC185" s="64"/>
      <c r="AD185" s="64"/>
      <c r="AU185" s="17"/>
      <c r="AV185" s="17"/>
    </row>
    <row r="186" ht="14.25" customHeight="1">
      <c r="A186" s="17"/>
      <c r="B186" s="17"/>
      <c r="C186" s="61"/>
      <c r="E186" s="62"/>
      <c r="AA186" s="63"/>
      <c r="AC186" s="64"/>
      <c r="AD186" s="64"/>
      <c r="AU186" s="17"/>
      <c r="AV186" s="17"/>
    </row>
    <row r="187" ht="14.25" customHeight="1">
      <c r="A187" s="17"/>
      <c r="B187" s="17"/>
      <c r="C187" s="61"/>
      <c r="E187" s="62"/>
      <c r="AA187" s="63"/>
      <c r="AC187" s="64"/>
      <c r="AD187" s="64"/>
      <c r="AU187" s="17"/>
      <c r="AV187" s="17"/>
    </row>
    <row r="188" ht="14.25" customHeight="1">
      <c r="A188" s="17"/>
      <c r="B188" s="17"/>
      <c r="C188" s="61"/>
      <c r="E188" s="62"/>
      <c r="AA188" s="63"/>
      <c r="AC188" s="64"/>
      <c r="AD188" s="64"/>
      <c r="AU188" s="17"/>
      <c r="AV188" s="17"/>
    </row>
    <row r="189" ht="14.25" customHeight="1">
      <c r="A189" s="17"/>
      <c r="B189" s="17"/>
      <c r="C189" s="61"/>
      <c r="E189" s="62"/>
      <c r="AA189" s="63"/>
      <c r="AC189" s="64"/>
      <c r="AD189" s="64"/>
      <c r="AU189" s="17"/>
      <c r="AV189" s="17"/>
    </row>
    <row r="190" ht="14.25" customHeight="1">
      <c r="A190" s="17"/>
      <c r="B190" s="17"/>
      <c r="C190" s="61"/>
      <c r="E190" s="62"/>
      <c r="AA190" s="63"/>
      <c r="AC190" s="64"/>
      <c r="AD190" s="64"/>
      <c r="AU190" s="17"/>
      <c r="AV190" s="17"/>
    </row>
    <row r="191" ht="14.25" customHeight="1">
      <c r="A191" s="17"/>
      <c r="B191" s="17"/>
      <c r="C191" s="61"/>
      <c r="E191" s="62"/>
      <c r="AA191" s="63"/>
      <c r="AC191" s="64"/>
      <c r="AD191" s="64"/>
      <c r="AU191" s="17"/>
      <c r="AV191" s="17"/>
    </row>
    <row r="192" ht="14.25" customHeight="1">
      <c r="A192" s="17"/>
      <c r="B192" s="17"/>
      <c r="C192" s="61"/>
      <c r="E192" s="62"/>
      <c r="AA192" s="63"/>
      <c r="AC192" s="64"/>
      <c r="AD192" s="64"/>
      <c r="AU192" s="17"/>
      <c r="AV192" s="17"/>
    </row>
    <row r="193" ht="14.25" customHeight="1">
      <c r="A193" s="17"/>
      <c r="B193" s="17"/>
      <c r="C193" s="61"/>
      <c r="E193" s="62"/>
      <c r="AA193" s="63"/>
      <c r="AC193" s="64"/>
      <c r="AD193" s="64"/>
      <c r="AU193" s="17"/>
      <c r="AV193" s="17"/>
    </row>
    <row r="194" ht="14.25" customHeight="1">
      <c r="A194" s="17"/>
      <c r="B194" s="17"/>
      <c r="C194" s="61"/>
      <c r="E194" s="62"/>
      <c r="AA194" s="63"/>
      <c r="AC194" s="64"/>
      <c r="AD194" s="64"/>
      <c r="AU194" s="17"/>
      <c r="AV194" s="17"/>
    </row>
    <row r="195" ht="14.25" customHeight="1">
      <c r="A195" s="17"/>
      <c r="B195" s="17"/>
      <c r="C195" s="61"/>
      <c r="E195" s="62"/>
      <c r="AA195" s="63"/>
      <c r="AC195" s="64"/>
      <c r="AD195" s="64"/>
      <c r="AU195" s="17"/>
      <c r="AV195" s="17"/>
    </row>
    <row r="196" ht="14.25" customHeight="1">
      <c r="A196" s="17"/>
      <c r="B196" s="17"/>
      <c r="C196" s="61"/>
      <c r="E196" s="62"/>
      <c r="AA196" s="63"/>
      <c r="AC196" s="64"/>
      <c r="AD196" s="64"/>
      <c r="AU196" s="17"/>
      <c r="AV196" s="17"/>
    </row>
    <row r="197" ht="14.25" customHeight="1">
      <c r="A197" s="17"/>
      <c r="B197" s="17"/>
      <c r="C197" s="61"/>
      <c r="E197" s="62"/>
      <c r="AA197" s="63"/>
      <c r="AC197" s="64"/>
      <c r="AD197" s="64"/>
      <c r="AU197" s="17"/>
      <c r="AV197" s="17"/>
    </row>
    <row r="198" ht="14.25" customHeight="1">
      <c r="A198" s="17"/>
      <c r="B198" s="17"/>
      <c r="C198" s="61"/>
      <c r="E198" s="62"/>
      <c r="AA198" s="63"/>
      <c r="AC198" s="64"/>
      <c r="AD198" s="64"/>
      <c r="AU198" s="17"/>
      <c r="AV198" s="17"/>
    </row>
    <row r="199" ht="14.25" customHeight="1">
      <c r="A199" s="17"/>
      <c r="B199" s="17"/>
      <c r="C199" s="61"/>
      <c r="E199" s="62"/>
      <c r="AA199" s="63"/>
      <c r="AC199" s="64"/>
      <c r="AD199" s="64"/>
      <c r="AU199" s="17"/>
      <c r="AV199" s="17"/>
    </row>
    <row r="200" ht="14.25" customHeight="1">
      <c r="A200" s="17"/>
      <c r="B200" s="17"/>
      <c r="C200" s="61"/>
      <c r="E200" s="62"/>
      <c r="AA200" s="63"/>
      <c r="AC200" s="64"/>
      <c r="AD200" s="64"/>
      <c r="AU200" s="17"/>
      <c r="AV200" s="17"/>
    </row>
    <row r="201" ht="14.25" customHeight="1">
      <c r="A201" s="17"/>
      <c r="B201" s="17"/>
      <c r="C201" s="61"/>
      <c r="E201" s="62"/>
      <c r="AA201" s="63"/>
      <c r="AC201" s="64"/>
      <c r="AD201" s="64"/>
      <c r="AU201" s="17"/>
      <c r="AV201" s="17"/>
    </row>
    <row r="202" ht="14.25" customHeight="1">
      <c r="A202" s="17"/>
      <c r="B202" s="17"/>
      <c r="C202" s="61"/>
      <c r="E202" s="62"/>
      <c r="AA202" s="63"/>
      <c r="AC202" s="64"/>
      <c r="AD202" s="64"/>
      <c r="AU202" s="17"/>
      <c r="AV202" s="17"/>
    </row>
    <row r="203" ht="14.25" customHeight="1">
      <c r="A203" s="17"/>
      <c r="B203" s="17"/>
      <c r="C203" s="61"/>
      <c r="E203" s="62"/>
      <c r="AA203" s="63"/>
      <c r="AC203" s="64"/>
      <c r="AD203" s="64"/>
      <c r="AU203" s="17"/>
      <c r="AV203" s="17"/>
    </row>
    <row r="204" ht="14.25" customHeight="1">
      <c r="A204" s="17"/>
      <c r="B204" s="17"/>
      <c r="C204" s="61"/>
      <c r="E204" s="62"/>
      <c r="AA204" s="63"/>
      <c r="AC204" s="64"/>
      <c r="AD204" s="64"/>
      <c r="AU204" s="17"/>
      <c r="AV204" s="17"/>
    </row>
    <row r="205" ht="14.25" customHeight="1">
      <c r="A205" s="17"/>
      <c r="B205" s="17"/>
      <c r="C205" s="61"/>
      <c r="E205" s="62"/>
      <c r="AA205" s="63"/>
      <c r="AC205" s="64"/>
      <c r="AD205" s="64"/>
      <c r="AU205" s="17"/>
      <c r="AV205" s="17"/>
    </row>
    <row r="206" ht="14.25" customHeight="1">
      <c r="A206" s="17"/>
      <c r="B206" s="17"/>
      <c r="C206" s="61"/>
      <c r="E206" s="62"/>
      <c r="AA206" s="63"/>
      <c r="AC206" s="64"/>
      <c r="AD206" s="64"/>
      <c r="AU206" s="17"/>
      <c r="AV206" s="17"/>
    </row>
    <row r="207" ht="14.25" customHeight="1">
      <c r="A207" s="17"/>
      <c r="B207" s="17"/>
      <c r="C207" s="61"/>
      <c r="E207" s="62"/>
      <c r="AA207" s="63"/>
      <c r="AC207" s="64"/>
      <c r="AD207" s="64"/>
      <c r="AU207" s="17"/>
      <c r="AV207" s="17"/>
    </row>
    <row r="208" ht="14.25" customHeight="1">
      <c r="A208" s="17"/>
      <c r="B208" s="17"/>
      <c r="C208" s="61"/>
      <c r="E208" s="62"/>
      <c r="AA208" s="63"/>
      <c r="AC208" s="64"/>
      <c r="AD208" s="64"/>
      <c r="AU208" s="17"/>
      <c r="AV208" s="17"/>
    </row>
    <row r="209" ht="14.25" customHeight="1">
      <c r="A209" s="17"/>
      <c r="B209" s="17"/>
      <c r="C209" s="61"/>
      <c r="E209" s="62"/>
      <c r="AA209" s="63"/>
      <c r="AC209" s="64"/>
      <c r="AD209" s="64"/>
      <c r="AU209" s="17"/>
      <c r="AV209" s="17"/>
    </row>
    <row r="210" ht="14.25" customHeight="1">
      <c r="A210" s="17"/>
      <c r="B210" s="17"/>
      <c r="C210" s="61"/>
      <c r="E210" s="62"/>
      <c r="AA210" s="63"/>
      <c r="AC210" s="64"/>
      <c r="AD210" s="64"/>
      <c r="AU210" s="17"/>
      <c r="AV210" s="17"/>
    </row>
    <row r="211" ht="14.25" customHeight="1">
      <c r="A211" s="17"/>
      <c r="B211" s="17"/>
      <c r="C211" s="61"/>
      <c r="E211" s="62"/>
      <c r="AA211" s="63"/>
      <c r="AC211" s="64"/>
      <c r="AD211" s="64"/>
      <c r="AU211" s="17"/>
      <c r="AV211" s="17"/>
    </row>
    <row r="212" ht="14.25" customHeight="1">
      <c r="A212" s="17"/>
      <c r="B212" s="17"/>
      <c r="C212" s="61"/>
      <c r="E212" s="62"/>
      <c r="AA212" s="63"/>
      <c r="AC212" s="64"/>
      <c r="AD212" s="64"/>
      <c r="AU212" s="17"/>
      <c r="AV212" s="17"/>
    </row>
    <row r="213" ht="14.25" customHeight="1">
      <c r="A213" s="17"/>
      <c r="B213" s="17"/>
      <c r="C213" s="61"/>
      <c r="E213" s="62"/>
      <c r="AA213" s="63"/>
      <c r="AC213" s="64"/>
      <c r="AD213" s="64"/>
      <c r="AU213" s="17"/>
      <c r="AV213" s="17"/>
    </row>
    <row r="214" ht="14.25" customHeight="1">
      <c r="A214" s="17"/>
      <c r="B214" s="17"/>
      <c r="C214" s="61"/>
      <c r="E214" s="62"/>
      <c r="AA214" s="63"/>
      <c r="AC214" s="64"/>
      <c r="AD214" s="64"/>
      <c r="AU214" s="17"/>
      <c r="AV214" s="17"/>
    </row>
    <row r="215" ht="14.25" customHeight="1">
      <c r="A215" s="17"/>
      <c r="B215" s="17"/>
      <c r="C215" s="61"/>
      <c r="E215" s="62"/>
      <c r="AA215" s="63"/>
      <c r="AC215" s="64"/>
      <c r="AD215" s="64"/>
      <c r="AU215" s="17"/>
      <c r="AV215" s="17"/>
    </row>
    <row r="216" ht="14.25" customHeight="1">
      <c r="A216" s="17"/>
      <c r="B216" s="17"/>
      <c r="C216" s="61"/>
      <c r="E216" s="62"/>
      <c r="AA216" s="63"/>
      <c r="AC216" s="64"/>
      <c r="AD216" s="64"/>
      <c r="AU216" s="17"/>
      <c r="AV216" s="17"/>
    </row>
    <row r="217" ht="14.25" customHeight="1">
      <c r="A217" s="17"/>
      <c r="B217" s="17"/>
      <c r="C217" s="61"/>
      <c r="E217" s="62"/>
      <c r="AA217" s="63"/>
      <c r="AC217" s="64"/>
      <c r="AD217" s="64"/>
      <c r="AU217" s="17"/>
      <c r="AV217" s="17"/>
    </row>
    <row r="218" ht="14.25" customHeight="1">
      <c r="A218" s="17"/>
      <c r="B218" s="17"/>
      <c r="C218" s="61"/>
      <c r="E218" s="62"/>
      <c r="AA218" s="63"/>
      <c r="AC218" s="64"/>
      <c r="AD218" s="64"/>
      <c r="AU218" s="17"/>
      <c r="AV218" s="17"/>
    </row>
    <row r="219" ht="14.25" customHeight="1">
      <c r="A219" s="17"/>
      <c r="B219" s="17"/>
      <c r="C219" s="61"/>
      <c r="E219" s="62"/>
      <c r="AA219" s="63"/>
      <c r="AC219" s="64"/>
      <c r="AD219" s="64"/>
      <c r="AU219" s="17"/>
      <c r="AV219" s="17"/>
    </row>
    <row r="220" ht="14.25" customHeight="1">
      <c r="A220" s="17"/>
      <c r="B220" s="17"/>
      <c r="C220" s="61"/>
      <c r="E220" s="62"/>
      <c r="AA220" s="63"/>
      <c r="AC220" s="64"/>
      <c r="AD220" s="64"/>
      <c r="AU220" s="17"/>
      <c r="AV220" s="17"/>
    </row>
    <row r="221" ht="14.25" customHeight="1">
      <c r="A221" s="17"/>
      <c r="B221" s="17"/>
      <c r="C221" s="61"/>
      <c r="E221" s="62"/>
      <c r="AA221" s="63"/>
      <c r="AC221" s="64"/>
      <c r="AD221" s="64"/>
      <c r="AU221" s="17"/>
      <c r="AV221" s="17"/>
    </row>
    <row r="222" ht="14.25" customHeight="1">
      <c r="A222" s="17"/>
      <c r="B222" s="17"/>
      <c r="C222" s="61"/>
      <c r="E222" s="62"/>
      <c r="AA222" s="63"/>
      <c r="AC222" s="64"/>
      <c r="AD222" s="64"/>
      <c r="AU222" s="17"/>
      <c r="AV222" s="17"/>
    </row>
    <row r="223" ht="14.25" customHeight="1">
      <c r="A223" s="17"/>
      <c r="B223" s="17"/>
      <c r="C223" s="61"/>
      <c r="E223" s="62"/>
      <c r="AA223" s="63"/>
      <c r="AC223" s="64"/>
      <c r="AD223" s="64"/>
      <c r="AU223" s="17"/>
      <c r="AV223" s="17"/>
    </row>
    <row r="224" ht="14.25" customHeight="1">
      <c r="A224" s="17"/>
      <c r="B224" s="17"/>
      <c r="C224" s="61"/>
      <c r="E224" s="62"/>
      <c r="AA224" s="63"/>
      <c r="AC224" s="64"/>
      <c r="AD224" s="64"/>
      <c r="AU224" s="17"/>
      <c r="AV224" s="17"/>
    </row>
    <row r="225" ht="14.25" customHeight="1">
      <c r="A225" s="17"/>
      <c r="B225" s="17"/>
      <c r="C225" s="61"/>
      <c r="E225" s="62"/>
      <c r="AA225" s="63"/>
      <c r="AC225" s="64"/>
      <c r="AD225" s="64"/>
      <c r="AU225" s="17"/>
      <c r="AV225" s="17"/>
    </row>
    <row r="226" ht="14.25" customHeight="1">
      <c r="A226" s="17"/>
      <c r="B226" s="17"/>
      <c r="C226" s="61"/>
      <c r="E226" s="62"/>
      <c r="AA226" s="63"/>
      <c r="AC226" s="64"/>
      <c r="AD226" s="64"/>
      <c r="AU226" s="17"/>
      <c r="AV226" s="17"/>
    </row>
    <row r="227" ht="14.25" customHeight="1">
      <c r="A227" s="17"/>
      <c r="B227" s="17"/>
      <c r="C227" s="61"/>
      <c r="E227" s="62"/>
      <c r="AA227" s="63"/>
      <c r="AC227" s="64"/>
      <c r="AD227" s="64"/>
      <c r="AU227" s="17"/>
      <c r="AV227" s="17"/>
    </row>
    <row r="228" ht="14.25" customHeight="1">
      <c r="A228" s="17"/>
      <c r="B228" s="17"/>
      <c r="C228" s="61"/>
      <c r="E228" s="62"/>
      <c r="AA228" s="63"/>
      <c r="AC228" s="64"/>
      <c r="AD228" s="64"/>
      <c r="AU228" s="17"/>
      <c r="AV228" s="17"/>
    </row>
    <row r="229" ht="14.25" customHeight="1">
      <c r="A229" s="17"/>
      <c r="B229" s="17"/>
      <c r="C229" s="61"/>
      <c r="E229" s="62"/>
      <c r="AA229" s="63"/>
      <c r="AC229" s="64"/>
      <c r="AD229" s="64"/>
      <c r="AU229" s="17"/>
      <c r="AV229" s="17"/>
    </row>
    <row r="230" ht="14.25" customHeight="1">
      <c r="A230" s="17"/>
      <c r="B230" s="17"/>
      <c r="C230" s="61"/>
      <c r="E230" s="62"/>
      <c r="AA230" s="63"/>
      <c r="AC230" s="64"/>
      <c r="AD230" s="64"/>
      <c r="AU230" s="17"/>
      <c r="AV230" s="17"/>
    </row>
    <row r="231" ht="14.25" customHeight="1">
      <c r="A231" s="17"/>
      <c r="B231" s="17"/>
      <c r="C231" s="61"/>
      <c r="E231" s="62"/>
      <c r="AA231" s="63"/>
      <c r="AC231" s="64"/>
      <c r="AD231" s="64"/>
      <c r="AU231" s="17"/>
      <c r="AV231" s="17"/>
    </row>
    <row r="232" ht="14.25" customHeight="1">
      <c r="A232" s="17"/>
      <c r="B232" s="17"/>
      <c r="C232" s="61"/>
      <c r="E232" s="62"/>
      <c r="AA232" s="63"/>
      <c r="AC232" s="64"/>
      <c r="AD232" s="64"/>
      <c r="AU232" s="17"/>
      <c r="AV232" s="17"/>
    </row>
    <row r="233" ht="14.25" customHeight="1">
      <c r="A233" s="17"/>
      <c r="B233" s="17"/>
      <c r="C233" s="61"/>
      <c r="E233" s="62"/>
      <c r="AA233" s="63"/>
      <c r="AC233" s="64"/>
      <c r="AD233" s="64"/>
      <c r="AU233" s="17"/>
      <c r="AV233" s="17"/>
    </row>
    <row r="234" ht="14.25" customHeight="1">
      <c r="A234" s="17"/>
      <c r="B234" s="17"/>
      <c r="C234" s="61"/>
      <c r="E234" s="62"/>
      <c r="AA234" s="63"/>
      <c r="AC234" s="64"/>
      <c r="AD234" s="64"/>
      <c r="AU234" s="17"/>
      <c r="AV234" s="17"/>
    </row>
    <row r="235" ht="14.25" customHeight="1">
      <c r="A235" s="17"/>
      <c r="B235" s="17"/>
      <c r="C235" s="61"/>
      <c r="E235" s="62"/>
      <c r="AA235" s="63"/>
      <c r="AC235" s="64"/>
      <c r="AD235" s="64"/>
      <c r="AU235" s="17"/>
      <c r="AV235" s="17"/>
    </row>
    <row r="236" ht="14.25" customHeight="1">
      <c r="A236" s="17"/>
      <c r="B236" s="17"/>
      <c r="C236" s="61"/>
      <c r="E236" s="62"/>
      <c r="AA236" s="63"/>
      <c r="AC236" s="64"/>
      <c r="AD236" s="64"/>
      <c r="AU236" s="17"/>
      <c r="AV236" s="17"/>
    </row>
    <row r="237" ht="14.25" customHeight="1">
      <c r="A237" s="17"/>
      <c r="B237" s="17"/>
      <c r="C237" s="61"/>
      <c r="E237" s="62"/>
      <c r="AA237" s="63"/>
      <c r="AC237" s="64"/>
      <c r="AD237" s="64"/>
      <c r="AU237" s="17"/>
      <c r="AV237" s="17"/>
    </row>
    <row r="238" ht="14.25" customHeight="1">
      <c r="A238" s="17"/>
      <c r="B238" s="17"/>
      <c r="C238" s="61"/>
      <c r="E238" s="62"/>
      <c r="AA238" s="63"/>
      <c r="AC238" s="64"/>
      <c r="AD238" s="64"/>
      <c r="AU238" s="17"/>
      <c r="AV238" s="17"/>
    </row>
    <row r="239" ht="14.25" customHeight="1">
      <c r="A239" s="17"/>
      <c r="B239" s="17"/>
      <c r="C239" s="61"/>
      <c r="E239" s="62"/>
      <c r="AA239" s="63"/>
      <c r="AC239" s="64"/>
      <c r="AD239" s="64"/>
      <c r="AU239" s="17"/>
      <c r="AV239" s="17"/>
    </row>
    <row r="240" ht="14.25" customHeight="1">
      <c r="A240" s="17"/>
      <c r="B240" s="17"/>
      <c r="C240" s="61"/>
      <c r="E240" s="62"/>
      <c r="AA240" s="63"/>
      <c r="AC240" s="64"/>
      <c r="AD240" s="64"/>
      <c r="AU240" s="17"/>
      <c r="AV240" s="17"/>
    </row>
    <row r="241" ht="14.25" customHeight="1">
      <c r="A241" s="17"/>
      <c r="B241" s="17"/>
      <c r="C241" s="61"/>
      <c r="E241" s="62"/>
      <c r="AA241" s="63"/>
      <c r="AC241" s="64"/>
      <c r="AD241" s="64"/>
      <c r="AU241" s="17"/>
      <c r="AV241" s="17"/>
    </row>
    <row r="242" ht="14.25" customHeight="1">
      <c r="A242" s="17"/>
      <c r="B242" s="17"/>
      <c r="C242" s="61"/>
      <c r="E242" s="62"/>
      <c r="AA242" s="63"/>
      <c r="AC242" s="64"/>
      <c r="AD242" s="64"/>
      <c r="AU242" s="17"/>
      <c r="AV242" s="17"/>
    </row>
    <row r="243" ht="14.25" customHeight="1">
      <c r="A243" s="17"/>
      <c r="B243" s="17"/>
      <c r="C243" s="61"/>
      <c r="E243" s="62"/>
      <c r="AA243" s="63"/>
      <c r="AC243" s="64"/>
      <c r="AD243" s="64"/>
      <c r="AU243" s="17"/>
      <c r="AV243" s="17"/>
    </row>
    <row r="244" ht="14.25" customHeight="1">
      <c r="A244" s="17"/>
      <c r="B244" s="17"/>
      <c r="C244" s="61"/>
      <c r="E244" s="62"/>
      <c r="AA244" s="63"/>
      <c r="AC244" s="64"/>
      <c r="AD244" s="64"/>
      <c r="AU244" s="17"/>
      <c r="AV244" s="17"/>
    </row>
    <row r="245" ht="14.25" customHeight="1">
      <c r="A245" s="17"/>
      <c r="B245" s="17"/>
      <c r="C245" s="61"/>
      <c r="E245" s="62"/>
      <c r="AA245" s="63"/>
      <c r="AC245" s="64"/>
      <c r="AD245" s="64"/>
      <c r="AU245" s="17"/>
      <c r="AV245" s="17"/>
    </row>
    <row r="246" ht="14.25" customHeight="1">
      <c r="A246" s="17"/>
      <c r="B246" s="17"/>
      <c r="C246" s="61"/>
      <c r="E246" s="62"/>
      <c r="AA246" s="63"/>
      <c r="AC246" s="64"/>
      <c r="AD246" s="64"/>
      <c r="AU246" s="17"/>
      <c r="AV246" s="17"/>
    </row>
    <row r="247" ht="14.25" customHeight="1">
      <c r="A247" s="17"/>
      <c r="B247" s="17"/>
      <c r="C247" s="61"/>
      <c r="E247" s="62"/>
      <c r="AA247" s="63"/>
      <c r="AC247" s="64"/>
      <c r="AD247" s="64"/>
      <c r="AU247" s="17"/>
      <c r="AV247" s="17"/>
    </row>
    <row r="248" ht="14.25" customHeight="1">
      <c r="A248" s="17"/>
      <c r="B248" s="17"/>
      <c r="C248" s="61"/>
      <c r="E248" s="62"/>
      <c r="AA248" s="63"/>
      <c r="AC248" s="64"/>
      <c r="AD248" s="64"/>
      <c r="AU248" s="17"/>
      <c r="AV248" s="17"/>
    </row>
    <row r="249" ht="14.25" customHeight="1">
      <c r="A249" s="17"/>
      <c r="B249" s="17"/>
      <c r="C249" s="61"/>
      <c r="E249" s="62"/>
      <c r="AA249" s="63"/>
      <c r="AC249" s="64"/>
      <c r="AD249" s="64"/>
      <c r="AU249" s="17"/>
      <c r="AV249" s="17"/>
    </row>
    <row r="250" ht="14.25" customHeight="1">
      <c r="A250" s="17"/>
      <c r="B250" s="17"/>
      <c r="C250" s="61"/>
      <c r="E250" s="62"/>
      <c r="AA250" s="63"/>
      <c r="AC250" s="64"/>
      <c r="AD250" s="64"/>
      <c r="AU250" s="17"/>
      <c r="AV250" s="17"/>
    </row>
    <row r="251" ht="14.25" customHeight="1">
      <c r="A251" s="17"/>
      <c r="B251" s="17"/>
      <c r="C251" s="61"/>
      <c r="E251" s="62"/>
      <c r="AA251" s="63"/>
      <c r="AC251" s="64"/>
      <c r="AD251" s="64"/>
      <c r="AU251" s="17"/>
      <c r="AV251" s="17"/>
    </row>
    <row r="252" ht="14.25" customHeight="1">
      <c r="A252" s="17"/>
      <c r="B252" s="17"/>
      <c r="C252" s="61"/>
      <c r="E252" s="62"/>
      <c r="AA252" s="63"/>
      <c r="AC252" s="64"/>
      <c r="AD252" s="64"/>
      <c r="AU252" s="17"/>
      <c r="AV252" s="17"/>
    </row>
    <row r="253" ht="14.25" customHeight="1">
      <c r="A253" s="17"/>
      <c r="B253" s="17"/>
      <c r="C253" s="61"/>
      <c r="E253" s="62"/>
      <c r="AA253" s="63"/>
      <c r="AC253" s="64"/>
      <c r="AD253" s="64"/>
      <c r="AU253" s="17"/>
      <c r="AV253" s="17"/>
    </row>
    <row r="254" ht="14.25" customHeight="1">
      <c r="A254" s="17"/>
      <c r="B254" s="17"/>
      <c r="C254" s="61"/>
      <c r="E254" s="62"/>
      <c r="AA254" s="63"/>
      <c r="AC254" s="64"/>
      <c r="AD254" s="64"/>
      <c r="AU254" s="17"/>
      <c r="AV254" s="17"/>
    </row>
    <row r="255" ht="14.25" customHeight="1">
      <c r="A255" s="17"/>
      <c r="B255" s="17"/>
      <c r="C255" s="61"/>
      <c r="E255" s="62"/>
      <c r="AA255" s="63"/>
      <c r="AC255" s="64"/>
      <c r="AD255" s="64"/>
      <c r="AU255" s="17"/>
      <c r="AV255" s="17"/>
    </row>
    <row r="256" ht="14.25" customHeight="1">
      <c r="A256" s="17"/>
      <c r="B256" s="17"/>
      <c r="C256" s="61"/>
      <c r="E256" s="62"/>
      <c r="AA256" s="63"/>
      <c r="AC256" s="64"/>
      <c r="AD256" s="64"/>
      <c r="AU256" s="17"/>
      <c r="AV256" s="17"/>
    </row>
    <row r="257" ht="14.25" customHeight="1">
      <c r="A257" s="17"/>
      <c r="B257" s="17"/>
      <c r="C257" s="61"/>
      <c r="E257" s="62"/>
      <c r="AA257" s="63"/>
      <c r="AC257" s="64"/>
      <c r="AD257" s="64"/>
      <c r="AU257" s="17"/>
      <c r="AV257" s="17"/>
    </row>
    <row r="258" ht="14.25" customHeight="1">
      <c r="A258" s="17"/>
      <c r="B258" s="17"/>
      <c r="C258" s="61"/>
      <c r="E258" s="62"/>
      <c r="AA258" s="63"/>
      <c r="AC258" s="64"/>
      <c r="AD258" s="64"/>
      <c r="AU258" s="17"/>
      <c r="AV258" s="17"/>
    </row>
    <row r="259" ht="14.25" customHeight="1">
      <c r="A259" s="17"/>
      <c r="B259" s="17"/>
      <c r="C259" s="61"/>
      <c r="E259" s="62"/>
      <c r="AA259" s="63"/>
      <c r="AC259" s="64"/>
      <c r="AD259" s="64"/>
      <c r="AU259" s="17"/>
      <c r="AV259" s="17"/>
    </row>
    <row r="260" ht="14.25" customHeight="1">
      <c r="A260" s="17"/>
      <c r="B260" s="17"/>
      <c r="C260" s="61"/>
      <c r="E260" s="62"/>
      <c r="AA260" s="63"/>
      <c r="AC260" s="64"/>
      <c r="AD260" s="64"/>
      <c r="AU260" s="17"/>
      <c r="AV260" s="17"/>
    </row>
    <row r="261" ht="14.25" customHeight="1">
      <c r="A261" s="17"/>
      <c r="B261" s="17"/>
      <c r="C261" s="61"/>
      <c r="E261" s="62"/>
      <c r="AA261" s="63"/>
      <c r="AC261" s="64"/>
      <c r="AD261" s="64"/>
      <c r="AU261" s="17"/>
      <c r="AV261" s="17"/>
    </row>
    <row r="262" ht="14.25" customHeight="1">
      <c r="A262" s="17"/>
      <c r="B262" s="17"/>
      <c r="C262" s="61"/>
      <c r="E262" s="62"/>
      <c r="AA262" s="63"/>
      <c r="AC262" s="64"/>
      <c r="AD262" s="64"/>
      <c r="AU262" s="17"/>
      <c r="AV262" s="17"/>
    </row>
    <row r="263" ht="14.25" customHeight="1">
      <c r="A263" s="17"/>
      <c r="B263" s="17"/>
      <c r="C263" s="61"/>
      <c r="E263" s="62"/>
      <c r="AA263" s="63"/>
      <c r="AC263" s="64"/>
      <c r="AD263" s="64"/>
      <c r="AU263" s="17"/>
      <c r="AV263" s="17"/>
    </row>
    <row r="264" ht="14.25" customHeight="1">
      <c r="A264" s="17"/>
      <c r="B264" s="17"/>
      <c r="C264" s="61"/>
      <c r="E264" s="62"/>
      <c r="AA264" s="63"/>
      <c r="AC264" s="64"/>
      <c r="AD264" s="64"/>
      <c r="AU264" s="17"/>
      <c r="AV264" s="17"/>
    </row>
    <row r="265" ht="14.25" customHeight="1">
      <c r="A265" s="17"/>
      <c r="B265" s="17"/>
      <c r="C265" s="61"/>
      <c r="E265" s="62"/>
      <c r="AA265" s="63"/>
      <c r="AC265" s="64"/>
      <c r="AD265" s="64"/>
      <c r="AU265" s="17"/>
      <c r="AV265" s="17"/>
    </row>
    <row r="266" ht="14.25" customHeight="1">
      <c r="A266" s="17"/>
      <c r="B266" s="17"/>
      <c r="C266" s="61"/>
      <c r="E266" s="62"/>
      <c r="AA266" s="63"/>
      <c r="AC266" s="64"/>
      <c r="AD266" s="64"/>
      <c r="AU266" s="17"/>
      <c r="AV266" s="17"/>
    </row>
    <row r="267" ht="14.25" customHeight="1">
      <c r="A267" s="17"/>
      <c r="B267" s="17"/>
      <c r="C267" s="61"/>
      <c r="E267" s="62"/>
      <c r="AA267" s="63"/>
      <c r="AC267" s="64"/>
      <c r="AD267" s="64"/>
      <c r="AU267" s="17"/>
      <c r="AV267" s="17"/>
    </row>
    <row r="268" ht="14.25" customHeight="1">
      <c r="A268" s="17"/>
      <c r="B268" s="17"/>
      <c r="C268" s="61"/>
      <c r="E268" s="62"/>
      <c r="AA268" s="63"/>
      <c r="AC268" s="64"/>
      <c r="AD268" s="64"/>
      <c r="AU268" s="17"/>
      <c r="AV268" s="17"/>
    </row>
    <row r="269" ht="14.25" customHeight="1">
      <c r="A269" s="17"/>
      <c r="B269" s="17"/>
      <c r="C269" s="61"/>
      <c r="E269" s="62"/>
      <c r="AA269" s="63"/>
      <c r="AC269" s="64"/>
      <c r="AD269" s="64"/>
      <c r="AU269" s="17"/>
      <c r="AV269" s="17"/>
    </row>
    <row r="270" ht="14.25" customHeight="1">
      <c r="A270" s="17"/>
      <c r="B270" s="17"/>
      <c r="C270" s="61"/>
      <c r="E270" s="62"/>
      <c r="AA270" s="63"/>
      <c r="AC270" s="64"/>
      <c r="AD270" s="64"/>
      <c r="AU270" s="17"/>
      <c r="AV270" s="17"/>
    </row>
    <row r="271" ht="14.25" customHeight="1">
      <c r="A271" s="17"/>
      <c r="B271" s="17"/>
      <c r="C271" s="61"/>
      <c r="E271" s="62"/>
      <c r="AA271" s="63"/>
      <c r="AC271" s="64"/>
      <c r="AD271" s="64"/>
      <c r="AU271" s="17"/>
      <c r="AV271" s="17"/>
    </row>
    <row r="272" ht="14.25" customHeight="1">
      <c r="A272" s="17"/>
      <c r="B272" s="17"/>
      <c r="C272" s="61"/>
      <c r="E272" s="62"/>
      <c r="AA272" s="63"/>
      <c r="AC272" s="64"/>
      <c r="AD272" s="64"/>
      <c r="AU272" s="17"/>
      <c r="AV272" s="17"/>
    </row>
    <row r="273" ht="14.25" customHeight="1">
      <c r="A273" s="17"/>
      <c r="B273" s="17"/>
      <c r="C273" s="61"/>
      <c r="E273" s="62"/>
      <c r="AA273" s="63"/>
      <c r="AC273" s="64"/>
      <c r="AD273" s="64"/>
      <c r="AU273" s="17"/>
      <c r="AV273" s="17"/>
    </row>
    <row r="274" ht="14.25" customHeight="1">
      <c r="A274" s="17"/>
      <c r="B274" s="17"/>
      <c r="C274" s="61"/>
      <c r="E274" s="62"/>
      <c r="AA274" s="63"/>
      <c r="AC274" s="64"/>
      <c r="AD274" s="64"/>
      <c r="AU274" s="17"/>
      <c r="AV274" s="17"/>
    </row>
    <row r="275" ht="14.25" customHeight="1">
      <c r="A275" s="17"/>
      <c r="B275" s="17"/>
      <c r="C275" s="61"/>
      <c r="E275" s="62"/>
      <c r="AA275" s="63"/>
      <c r="AC275" s="64"/>
      <c r="AD275" s="64"/>
      <c r="AU275" s="17"/>
      <c r="AV275" s="17"/>
    </row>
    <row r="276" ht="14.25" customHeight="1">
      <c r="A276" s="17"/>
      <c r="B276" s="17"/>
      <c r="C276" s="61"/>
      <c r="E276" s="62"/>
      <c r="AA276" s="63"/>
      <c r="AC276" s="64"/>
      <c r="AD276" s="64"/>
      <c r="AU276" s="17"/>
      <c r="AV276" s="17"/>
    </row>
    <row r="277" ht="14.25" customHeight="1">
      <c r="A277" s="17"/>
      <c r="B277" s="17"/>
      <c r="C277" s="61"/>
      <c r="E277" s="62"/>
      <c r="AA277" s="63"/>
      <c r="AC277" s="64"/>
      <c r="AD277" s="64"/>
      <c r="AU277" s="17"/>
      <c r="AV277" s="17"/>
    </row>
    <row r="278" ht="14.25" customHeight="1">
      <c r="A278" s="17"/>
      <c r="B278" s="17"/>
      <c r="C278" s="61"/>
      <c r="E278" s="62"/>
      <c r="AA278" s="63"/>
      <c r="AC278" s="64"/>
      <c r="AD278" s="64"/>
      <c r="AU278" s="17"/>
      <c r="AV278" s="17"/>
    </row>
    <row r="279" ht="14.25" customHeight="1">
      <c r="A279" s="17"/>
      <c r="B279" s="17"/>
      <c r="C279" s="61"/>
      <c r="E279" s="62"/>
      <c r="AA279" s="63"/>
      <c r="AC279" s="64"/>
      <c r="AD279" s="64"/>
      <c r="AU279" s="17"/>
      <c r="AV279" s="17"/>
    </row>
    <row r="280" ht="14.25" customHeight="1">
      <c r="A280" s="17"/>
      <c r="B280" s="17"/>
      <c r="C280" s="61"/>
      <c r="E280" s="62"/>
      <c r="AA280" s="63"/>
      <c r="AC280" s="64"/>
      <c r="AD280" s="64"/>
      <c r="AU280" s="17"/>
      <c r="AV280" s="17"/>
    </row>
    <row r="281" ht="14.25" customHeight="1">
      <c r="A281" s="17"/>
      <c r="B281" s="17"/>
      <c r="C281" s="61"/>
      <c r="E281" s="62"/>
      <c r="AA281" s="63"/>
      <c r="AC281" s="64"/>
      <c r="AD281" s="64"/>
      <c r="AU281" s="17"/>
      <c r="AV281" s="17"/>
    </row>
    <row r="282" ht="14.25" customHeight="1">
      <c r="A282" s="17"/>
      <c r="B282" s="17"/>
      <c r="C282" s="61"/>
      <c r="E282" s="62"/>
      <c r="AA282" s="63"/>
      <c r="AC282" s="64"/>
      <c r="AD282" s="64"/>
      <c r="AU282" s="17"/>
      <c r="AV282" s="17"/>
    </row>
    <row r="283" ht="14.25" customHeight="1">
      <c r="A283" s="17"/>
      <c r="B283" s="17"/>
      <c r="C283" s="61"/>
      <c r="E283" s="62"/>
      <c r="AA283" s="63"/>
      <c r="AC283" s="64"/>
      <c r="AD283" s="64"/>
      <c r="AU283" s="17"/>
      <c r="AV283" s="17"/>
    </row>
    <row r="284" ht="14.25" customHeight="1">
      <c r="A284" s="17"/>
      <c r="B284" s="17"/>
      <c r="C284" s="61"/>
      <c r="E284" s="62"/>
      <c r="AA284" s="63"/>
      <c r="AC284" s="64"/>
      <c r="AD284" s="64"/>
      <c r="AU284" s="17"/>
      <c r="AV284" s="17"/>
    </row>
    <row r="285" ht="14.25" customHeight="1">
      <c r="A285" s="17"/>
      <c r="B285" s="17"/>
      <c r="C285" s="61"/>
      <c r="E285" s="62"/>
      <c r="AA285" s="63"/>
      <c r="AC285" s="64"/>
      <c r="AD285" s="64"/>
      <c r="AU285" s="17"/>
      <c r="AV285" s="17"/>
    </row>
    <row r="286" ht="14.25" customHeight="1">
      <c r="A286" s="17"/>
      <c r="B286" s="17"/>
      <c r="C286" s="61"/>
      <c r="E286" s="62"/>
      <c r="AA286" s="63"/>
      <c r="AC286" s="64"/>
      <c r="AD286" s="64"/>
      <c r="AU286" s="17"/>
      <c r="AV286" s="17"/>
    </row>
    <row r="287" ht="14.25" customHeight="1">
      <c r="A287" s="17"/>
      <c r="B287" s="17"/>
      <c r="C287" s="61"/>
      <c r="E287" s="62"/>
      <c r="AA287" s="63"/>
      <c r="AC287" s="64"/>
      <c r="AD287" s="64"/>
      <c r="AU287" s="17"/>
      <c r="AV287" s="17"/>
    </row>
    <row r="288" ht="14.25" customHeight="1">
      <c r="A288" s="17"/>
      <c r="B288" s="17"/>
      <c r="C288" s="61"/>
      <c r="E288" s="62"/>
      <c r="AA288" s="63"/>
      <c r="AC288" s="64"/>
      <c r="AD288" s="64"/>
      <c r="AU288" s="17"/>
      <c r="AV288" s="17"/>
    </row>
    <row r="289" ht="14.25" customHeight="1">
      <c r="A289" s="17"/>
      <c r="B289" s="17"/>
      <c r="C289" s="61"/>
      <c r="E289" s="62"/>
      <c r="AA289" s="63"/>
      <c r="AC289" s="64"/>
      <c r="AD289" s="64"/>
      <c r="AU289" s="17"/>
      <c r="AV289" s="17"/>
    </row>
    <row r="290" ht="14.25" customHeight="1">
      <c r="A290" s="17"/>
      <c r="B290" s="17"/>
      <c r="C290" s="61"/>
      <c r="E290" s="62"/>
      <c r="AA290" s="63"/>
      <c r="AC290" s="64"/>
      <c r="AD290" s="64"/>
      <c r="AU290" s="17"/>
      <c r="AV290" s="17"/>
    </row>
    <row r="291" ht="14.25" customHeight="1">
      <c r="A291" s="17"/>
      <c r="B291" s="17"/>
      <c r="C291" s="61"/>
      <c r="E291" s="62"/>
      <c r="AA291" s="63"/>
      <c r="AC291" s="64"/>
      <c r="AD291" s="64"/>
      <c r="AU291" s="17"/>
      <c r="AV291" s="17"/>
    </row>
    <row r="292" ht="14.25" customHeight="1">
      <c r="A292" s="17"/>
      <c r="B292" s="17"/>
      <c r="C292" s="61"/>
      <c r="E292" s="62"/>
      <c r="AA292" s="63"/>
      <c r="AC292" s="64"/>
      <c r="AD292" s="64"/>
      <c r="AU292" s="17"/>
      <c r="AV292" s="17"/>
    </row>
    <row r="293" ht="14.25" customHeight="1">
      <c r="A293" s="17"/>
      <c r="B293" s="17"/>
      <c r="C293" s="61"/>
      <c r="E293" s="62"/>
      <c r="AA293" s="63"/>
      <c r="AC293" s="64"/>
      <c r="AD293" s="64"/>
      <c r="AU293" s="17"/>
      <c r="AV293" s="17"/>
    </row>
    <row r="294" ht="14.25" customHeight="1">
      <c r="A294" s="17"/>
      <c r="B294" s="17"/>
      <c r="C294" s="61"/>
      <c r="E294" s="62"/>
      <c r="AA294" s="63"/>
      <c r="AC294" s="64"/>
      <c r="AD294" s="64"/>
      <c r="AU294" s="17"/>
      <c r="AV294" s="17"/>
    </row>
    <row r="295" ht="14.25" customHeight="1">
      <c r="A295" s="17"/>
      <c r="B295" s="17"/>
      <c r="C295" s="61"/>
      <c r="E295" s="62"/>
      <c r="AA295" s="63"/>
      <c r="AC295" s="64"/>
      <c r="AD295" s="64"/>
      <c r="AU295" s="17"/>
      <c r="AV295" s="17"/>
    </row>
    <row r="296" ht="14.25" customHeight="1">
      <c r="A296" s="17"/>
      <c r="B296" s="17"/>
      <c r="C296" s="61"/>
      <c r="E296" s="62"/>
      <c r="AA296" s="63"/>
      <c r="AC296" s="64"/>
      <c r="AD296" s="64"/>
      <c r="AU296" s="17"/>
      <c r="AV296" s="17"/>
    </row>
    <row r="297" ht="14.25" customHeight="1">
      <c r="A297" s="17"/>
      <c r="B297" s="17"/>
      <c r="C297" s="61"/>
      <c r="E297" s="62"/>
      <c r="AA297" s="63"/>
      <c r="AC297" s="64"/>
      <c r="AD297" s="64"/>
      <c r="AU297" s="17"/>
      <c r="AV297" s="17"/>
    </row>
    <row r="298" ht="14.25" customHeight="1">
      <c r="A298" s="17"/>
      <c r="B298" s="17"/>
      <c r="C298" s="61"/>
      <c r="E298" s="62"/>
      <c r="AA298" s="63"/>
      <c r="AC298" s="64"/>
      <c r="AD298" s="64"/>
      <c r="AU298" s="17"/>
      <c r="AV298" s="17"/>
    </row>
    <row r="299" ht="14.25" customHeight="1">
      <c r="A299" s="17"/>
      <c r="B299" s="17"/>
      <c r="C299" s="61"/>
      <c r="E299" s="62"/>
      <c r="AA299" s="63"/>
      <c r="AC299" s="64"/>
      <c r="AD299" s="64"/>
      <c r="AU299" s="17"/>
      <c r="AV299" s="17"/>
    </row>
    <row r="300" ht="14.25" customHeight="1">
      <c r="A300" s="17"/>
      <c r="B300" s="17"/>
      <c r="C300" s="61"/>
      <c r="E300" s="62"/>
      <c r="AA300" s="63"/>
      <c r="AC300" s="64"/>
      <c r="AD300" s="64"/>
      <c r="AU300" s="17"/>
      <c r="AV300" s="17"/>
    </row>
    <row r="301" ht="14.25" customHeight="1">
      <c r="A301" s="17"/>
      <c r="B301" s="17"/>
      <c r="C301" s="61"/>
      <c r="E301" s="62"/>
      <c r="AA301" s="63"/>
      <c r="AC301" s="64"/>
      <c r="AD301" s="64"/>
      <c r="AU301" s="17"/>
      <c r="AV301" s="17"/>
    </row>
    <row r="302" ht="14.25" customHeight="1">
      <c r="A302" s="17"/>
      <c r="B302" s="17"/>
      <c r="C302" s="61"/>
      <c r="E302" s="62"/>
      <c r="AA302" s="63"/>
      <c r="AC302" s="64"/>
      <c r="AD302" s="64"/>
      <c r="AU302" s="17"/>
      <c r="AV302" s="17"/>
    </row>
    <row r="303" ht="14.25" customHeight="1">
      <c r="A303" s="17"/>
      <c r="B303" s="17"/>
      <c r="C303" s="61"/>
      <c r="E303" s="62"/>
      <c r="AA303" s="63"/>
      <c r="AC303" s="64"/>
      <c r="AD303" s="64"/>
      <c r="AU303" s="17"/>
      <c r="AV303" s="17"/>
    </row>
    <row r="304" ht="14.25" customHeight="1">
      <c r="A304" s="17"/>
      <c r="B304" s="17"/>
      <c r="C304" s="61"/>
      <c r="E304" s="62"/>
      <c r="AA304" s="63"/>
      <c r="AC304" s="64"/>
      <c r="AD304" s="64"/>
      <c r="AU304" s="17"/>
      <c r="AV304" s="17"/>
    </row>
    <row r="305" ht="14.25" customHeight="1">
      <c r="A305" s="17"/>
      <c r="B305" s="17"/>
      <c r="C305" s="61"/>
      <c r="E305" s="62"/>
      <c r="AA305" s="63"/>
      <c r="AC305" s="64"/>
      <c r="AD305" s="64"/>
      <c r="AU305" s="17"/>
      <c r="AV305" s="17"/>
    </row>
    <row r="306" ht="14.25" customHeight="1">
      <c r="A306" s="17"/>
      <c r="B306" s="17"/>
      <c r="C306" s="61"/>
      <c r="E306" s="62"/>
      <c r="AA306" s="63"/>
      <c r="AC306" s="64"/>
      <c r="AD306" s="64"/>
      <c r="AU306" s="17"/>
      <c r="AV306" s="17"/>
    </row>
    <row r="307" ht="14.25" customHeight="1">
      <c r="A307" s="17"/>
      <c r="B307" s="17"/>
      <c r="C307" s="61"/>
      <c r="E307" s="62"/>
      <c r="AA307" s="63"/>
      <c r="AC307" s="64"/>
      <c r="AD307" s="64"/>
      <c r="AU307" s="17"/>
      <c r="AV307" s="17"/>
    </row>
    <row r="308" ht="14.25" customHeight="1">
      <c r="A308" s="17"/>
      <c r="B308" s="17"/>
      <c r="C308" s="61"/>
      <c r="E308" s="62"/>
      <c r="AA308" s="63"/>
      <c r="AC308" s="64"/>
      <c r="AD308" s="64"/>
      <c r="AU308" s="17"/>
      <c r="AV308" s="17"/>
    </row>
    <row r="309" ht="14.25" customHeight="1">
      <c r="A309" s="17"/>
      <c r="B309" s="17"/>
      <c r="C309" s="61"/>
      <c r="E309" s="62"/>
      <c r="AA309" s="63"/>
      <c r="AC309" s="64"/>
      <c r="AD309" s="64"/>
      <c r="AU309" s="17"/>
      <c r="AV309" s="17"/>
    </row>
    <row r="310" ht="14.25" customHeight="1">
      <c r="A310" s="17"/>
      <c r="B310" s="17"/>
      <c r="C310" s="61"/>
      <c r="E310" s="62"/>
      <c r="AA310" s="63"/>
      <c r="AC310" s="64"/>
      <c r="AD310" s="64"/>
      <c r="AU310" s="17"/>
      <c r="AV310" s="17"/>
    </row>
    <row r="311" ht="14.25" customHeight="1">
      <c r="A311" s="17"/>
      <c r="B311" s="17"/>
      <c r="C311" s="61"/>
      <c r="E311" s="62"/>
      <c r="AA311" s="63"/>
      <c r="AC311" s="64"/>
      <c r="AD311" s="64"/>
      <c r="AU311" s="17"/>
      <c r="AV311" s="17"/>
    </row>
    <row r="312" ht="14.25" customHeight="1">
      <c r="A312" s="17"/>
      <c r="B312" s="17"/>
      <c r="C312" s="61"/>
      <c r="E312" s="62"/>
      <c r="AA312" s="63"/>
      <c r="AC312" s="64"/>
      <c r="AD312" s="64"/>
      <c r="AU312" s="17"/>
      <c r="AV312" s="17"/>
    </row>
    <row r="313" ht="14.25" customHeight="1">
      <c r="A313" s="17"/>
      <c r="B313" s="17"/>
      <c r="C313" s="61"/>
      <c r="E313" s="62"/>
      <c r="AA313" s="63"/>
      <c r="AC313" s="64"/>
      <c r="AD313" s="64"/>
      <c r="AU313" s="17"/>
      <c r="AV313" s="17"/>
    </row>
    <row r="314" ht="14.25" customHeight="1">
      <c r="A314" s="17"/>
      <c r="B314" s="17"/>
      <c r="C314" s="61"/>
      <c r="E314" s="62"/>
      <c r="AA314" s="63"/>
      <c r="AC314" s="64"/>
      <c r="AD314" s="64"/>
      <c r="AU314" s="17"/>
      <c r="AV314" s="17"/>
    </row>
    <row r="315" ht="14.25" customHeight="1">
      <c r="A315" s="17"/>
      <c r="B315" s="17"/>
      <c r="C315" s="61"/>
      <c r="E315" s="62"/>
      <c r="AA315" s="63"/>
      <c r="AC315" s="64"/>
      <c r="AD315" s="64"/>
      <c r="AU315" s="17"/>
      <c r="AV315" s="17"/>
    </row>
    <row r="316" ht="14.25" customHeight="1">
      <c r="A316" s="17"/>
      <c r="B316" s="17"/>
      <c r="C316" s="61"/>
      <c r="E316" s="62"/>
      <c r="AA316" s="63"/>
      <c r="AC316" s="64"/>
      <c r="AD316" s="64"/>
      <c r="AU316" s="17"/>
      <c r="AV316" s="17"/>
    </row>
    <row r="317" ht="14.25" customHeight="1">
      <c r="A317" s="17"/>
      <c r="B317" s="17"/>
      <c r="C317" s="61"/>
      <c r="E317" s="62"/>
      <c r="AA317" s="63"/>
      <c r="AC317" s="64"/>
      <c r="AD317" s="64"/>
      <c r="AU317" s="17"/>
      <c r="AV317" s="17"/>
    </row>
    <row r="318" ht="14.25" customHeight="1">
      <c r="A318" s="17"/>
      <c r="B318" s="17"/>
      <c r="C318" s="61"/>
      <c r="E318" s="62"/>
      <c r="AA318" s="63"/>
      <c r="AC318" s="64"/>
      <c r="AD318" s="64"/>
      <c r="AU318" s="17"/>
      <c r="AV318" s="17"/>
    </row>
    <row r="319" ht="14.25" customHeight="1">
      <c r="A319" s="17"/>
      <c r="B319" s="17"/>
      <c r="C319" s="61"/>
      <c r="E319" s="62"/>
      <c r="AA319" s="63"/>
      <c r="AC319" s="64"/>
      <c r="AD319" s="64"/>
      <c r="AU319" s="17"/>
      <c r="AV319" s="17"/>
    </row>
    <row r="320" ht="14.25" customHeight="1">
      <c r="A320" s="17"/>
      <c r="B320" s="17"/>
      <c r="C320" s="61"/>
      <c r="E320" s="62"/>
      <c r="AA320" s="63"/>
      <c r="AC320" s="64"/>
      <c r="AD320" s="64"/>
      <c r="AU320" s="17"/>
      <c r="AV320" s="17"/>
    </row>
    <row r="321" ht="14.25" customHeight="1">
      <c r="A321" s="17"/>
      <c r="B321" s="17"/>
      <c r="C321" s="61"/>
      <c r="E321" s="62"/>
      <c r="AA321" s="63"/>
      <c r="AC321" s="64"/>
      <c r="AD321" s="64"/>
      <c r="AU321" s="17"/>
      <c r="AV321" s="17"/>
    </row>
    <row r="322" ht="14.25" customHeight="1">
      <c r="A322" s="17"/>
      <c r="B322" s="17"/>
      <c r="C322" s="61"/>
      <c r="E322" s="62"/>
      <c r="AA322" s="63"/>
      <c r="AC322" s="64"/>
      <c r="AD322" s="64"/>
      <c r="AU322" s="17"/>
      <c r="AV322" s="17"/>
    </row>
    <row r="323" ht="14.25" customHeight="1">
      <c r="A323" s="17"/>
      <c r="B323" s="17"/>
      <c r="C323" s="61"/>
      <c r="E323" s="62"/>
      <c r="AA323" s="63"/>
      <c r="AC323" s="64"/>
      <c r="AD323" s="64"/>
      <c r="AU323" s="17"/>
      <c r="AV323" s="17"/>
    </row>
    <row r="324" ht="14.25" customHeight="1">
      <c r="A324" s="17"/>
      <c r="B324" s="17"/>
      <c r="C324" s="61"/>
      <c r="E324" s="62"/>
      <c r="AA324" s="63"/>
      <c r="AC324" s="64"/>
      <c r="AD324" s="64"/>
      <c r="AU324" s="17"/>
      <c r="AV324" s="17"/>
    </row>
    <row r="325" ht="14.25" customHeight="1">
      <c r="A325" s="17"/>
      <c r="B325" s="17"/>
      <c r="C325" s="61"/>
      <c r="E325" s="62"/>
      <c r="AA325" s="63"/>
      <c r="AC325" s="64"/>
      <c r="AD325" s="64"/>
      <c r="AU325" s="17"/>
      <c r="AV325" s="17"/>
    </row>
    <row r="326" ht="14.25" customHeight="1">
      <c r="A326" s="17"/>
      <c r="B326" s="17"/>
      <c r="C326" s="61"/>
      <c r="E326" s="62"/>
      <c r="AA326" s="63"/>
      <c r="AC326" s="64"/>
      <c r="AD326" s="64"/>
      <c r="AU326" s="17"/>
      <c r="AV326" s="17"/>
    </row>
    <row r="327" ht="14.25" customHeight="1">
      <c r="A327" s="17"/>
      <c r="B327" s="17"/>
      <c r="C327" s="61"/>
      <c r="E327" s="62"/>
      <c r="AA327" s="63"/>
      <c r="AC327" s="64"/>
      <c r="AD327" s="64"/>
      <c r="AU327" s="17"/>
      <c r="AV327" s="17"/>
    </row>
    <row r="328" ht="14.25" customHeight="1">
      <c r="A328" s="17"/>
      <c r="B328" s="17"/>
      <c r="C328" s="61"/>
      <c r="E328" s="62"/>
      <c r="AA328" s="63"/>
      <c r="AC328" s="64"/>
      <c r="AD328" s="64"/>
      <c r="AU328" s="17"/>
      <c r="AV328" s="17"/>
    </row>
    <row r="329" ht="14.25" customHeight="1">
      <c r="A329" s="17"/>
      <c r="B329" s="17"/>
      <c r="C329" s="61"/>
      <c r="E329" s="62"/>
      <c r="AA329" s="63"/>
      <c r="AC329" s="64"/>
      <c r="AD329" s="64"/>
      <c r="AU329" s="17"/>
      <c r="AV329" s="17"/>
    </row>
    <row r="330" ht="14.25" customHeight="1">
      <c r="A330" s="17"/>
      <c r="B330" s="17"/>
      <c r="C330" s="61"/>
      <c r="E330" s="62"/>
      <c r="AA330" s="63"/>
      <c r="AC330" s="64"/>
      <c r="AD330" s="64"/>
      <c r="AU330" s="17"/>
      <c r="AV330" s="17"/>
    </row>
    <row r="331" ht="14.25" customHeight="1">
      <c r="A331" s="17"/>
      <c r="B331" s="17"/>
      <c r="C331" s="61"/>
      <c r="E331" s="62"/>
      <c r="AA331" s="63"/>
      <c r="AC331" s="64"/>
      <c r="AD331" s="64"/>
      <c r="AU331" s="17"/>
      <c r="AV331" s="17"/>
    </row>
    <row r="332" ht="14.25" customHeight="1">
      <c r="A332" s="17"/>
      <c r="B332" s="17"/>
      <c r="C332" s="61"/>
      <c r="E332" s="62"/>
      <c r="AA332" s="63"/>
      <c r="AC332" s="64"/>
      <c r="AD332" s="64"/>
      <c r="AU332" s="17"/>
      <c r="AV332" s="17"/>
    </row>
    <row r="333" ht="14.25" customHeight="1">
      <c r="A333" s="17"/>
      <c r="B333" s="17"/>
      <c r="C333" s="61"/>
      <c r="E333" s="62"/>
      <c r="AA333" s="63"/>
      <c r="AC333" s="64"/>
      <c r="AD333" s="64"/>
      <c r="AU333" s="17"/>
      <c r="AV333" s="17"/>
    </row>
    <row r="334" ht="14.25" customHeight="1">
      <c r="A334" s="17"/>
      <c r="B334" s="17"/>
      <c r="C334" s="61"/>
      <c r="E334" s="62"/>
      <c r="AA334" s="63"/>
      <c r="AC334" s="64"/>
      <c r="AD334" s="64"/>
      <c r="AU334" s="17"/>
      <c r="AV334" s="17"/>
    </row>
    <row r="335" ht="14.25" customHeight="1">
      <c r="A335" s="17"/>
      <c r="B335" s="17"/>
      <c r="C335" s="61"/>
      <c r="E335" s="62"/>
      <c r="AA335" s="63"/>
      <c r="AC335" s="64"/>
      <c r="AD335" s="64"/>
      <c r="AU335" s="17"/>
      <c r="AV335" s="17"/>
    </row>
    <row r="336" ht="14.25" customHeight="1">
      <c r="A336" s="17"/>
      <c r="B336" s="17"/>
      <c r="C336" s="61"/>
      <c r="E336" s="62"/>
      <c r="AA336" s="63"/>
      <c r="AC336" s="64"/>
      <c r="AD336" s="64"/>
      <c r="AU336" s="17"/>
      <c r="AV336" s="17"/>
    </row>
    <row r="337" ht="14.25" customHeight="1">
      <c r="A337" s="17"/>
      <c r="B337" s="17"/>
      <c r="C337" s="61"/>
      <c r="E337" s="62"/>
      <c r="AA337" s="63"/>
      <c r="AC337" s="64"/>
      <c r="AD337" s="64"/>
      <c r="AU337" s="17"/>
      <c r="AV337" s="17"/>
    </row>
    <row r="338" ht="14.25" customHeight="1">
      <c r="A338" s="17"/>
      <c r="B338" s="17"/>
      <c r="C338" s="61"/>
      <c r="E338" s="62"/>
      <c r="AA338" s="63"/>
      <c r="AC338" s="64"/>
      <c r="AD338" s="64"/>
      <c r="AU338" s="17"/>
      <c r="AV338" s="17"/>
    </row>
    <row r="339" ht="14.25" customHeight="1">
      <c r="A339" s="17"/>
      <c r="B339" s="17"/>
      <c r="C339" s="61"/>
      <c r="E339" s="62"/>
      <c r="AA339" s="63"/>
      <c r="AC339" s="64"/>
      <c r="AD339" s="64"/>
      <c r="AU339" s="17"/>
      <c r="AV339" s="17"/>
    </row>
    <row r="340" ht="14.25" customHeight="1">
      <c r="A340" s="17"/>
      <c r="B340" s="17"/>
      <c r="C340" s="61"/>
      <c r="E340" s="62"/>
      <c r="AA340" s="63"/>
      <c r="AC340" s="64"/>
      <c r="AD340" s="64"/>
      <c r="AU340" s="17"/>
      <c r="AV340" s="17"/>
    </row>
    <row r="341" ht="14.25" customHeight="1">
      <c r="A341" s="17"/>
      <c r="B341" s="17"/>
      <c r="C341" s="61"/>
      <c r="E341" s="62"/>
      <c r="AA341" s="63"/>
      <c r="AC341" s="64"/>
      <c r="AD341" s="64"/>
      <c r="AU341" s="17"/>
      <c r="AV341" s="17"/>
    </row>
    <row r="342" ht="14.25" customHeight="1">
      <c r="A342" s="17"/>
      <c r="B342" s="17"/>
      <c r="C342" s="61"/>
      <c r="E342" s="62"/>
      <c r="AA342" s="63"/>
      <c r="AC342" s="64"/>
      <c r="AD342" s="64"/>
      <c r="AU342" s="17"/>
      <c r="AV342" s="17"/>
    </row>
    <row r="343" ht="14.25" customHeight="1">
      <c r="A343" s="17"/>
      <c r="B343" s="17"/>
      <c r="C343" s="61"/>
      <c r="E343" s="62"/>
      <c r="AA343" s="63"/>
      <c r="AC343" s="64"/>
      <c r="AD343" s="64"/>
      <c r="AU343" s="17"/>
      <c r="AV343" s="17"/>
    </row>
    <row r="344" ht="14.25" customHeight="1">
      <c r="A344" s="17"/>
      <c r="B344" s="17"/>
      <c r="C344" s="61"/>
      <c r="E344" s="62"/>
      <c r="AA344" s="63"/>
      <c r="AC344" s="64"/>
      <c r="AD344" s="64"/>
      <c r="AU344" s="17"/>
      <c r="AV344" s="17"/>
    </row>
    <row r="345" ht="14.25" customHeight="1">
      <c r="A345" s="17"/>
      <c r="B345" s="17"/>
      <c r="C345" s="61"/>
      <c r="E345" s="62"/>
      <c r="AA345" s="63"/>
      <c r="AC345" s="64"/>
      <c r="AD345" s="64"/>
      <c r="AU345" s="17"/>
      <c r="AV345" s="17"/>
    </row>
    <row r="346" ht="14.25" customHeight="1">
      <c r="A346" s="17"/>
      <c r="B346" s="17"/>
      <c r="C346" s="61"/>
      <c r="E346" s="62"/>
      <c r="AA346" s="63"/>
      <c r="AC346" s="64"/>
      <c r="AD346" s="64"/>
      <c r="AU346" s="17"/>
      <c r="AV346" s="17"/>
    </row>
    <row r="347" ht="14.25" customHeight="1">
      <c r="A347" s="17"/>
      <c r="B347" s="17"/>
      <c r="C347" s="61"/>
      <c r="E347" s="62"/>
      <c r="AA347" s="63"/>
      <c r="AC347" s="64"/>
      <c r="AD347" s="64"/>
      <c r="AU347" s="17"/>
      <c r="AV347" s="17"/>
    </row>
    <row r="348" ht="14.25" customHeight="1">
      <c r="A348" s="17"/>
      <c r="B348" s="17"/>
      <c r="C348" s="61"/>
      <c r="E348" s="62"/>
      <c r="AA348" s="63"/>
      <c r="AC348" s="64"/>
      <c r="AD348" s="64"/>
      <c r="AU348" s="17"/>
      <c r="AV348" s="17"/>
    </row>
    <row r="349" ht="14.25" customHeight="1">
      <c r="A349" s="17"/>
      <c r="B349" s="17"/>
      <c r="C349" s="61"/>
      <c r="E349" s="62"/>
      <c r="AA349" s="63"/>
      <c r="AC349" s="64"/>
      <c r="AD349" s="64"/>
      <c r="AU349" s="17"/>
      <c r="AV349" s="17"/>
    </row>
    <row r="350" ht="14.25" customHeight="1">
      <c r="A350" s="17"/>
      <c r="B350" s="17"/>
      <c r="C350" s="61"/>
      <c r="E350" s="62"/>
      <c r="AA350" s="63"/>
      <c r="AC350" s="64"/>
      <c r="AD350" s="64"/>
      <c r="AU350" s="17"/>
      <c r="AV350" s="17"/>
    </row>
    <row r="351" ht="14.25" customHeight="1">
      <c r="A351" s="17"/>
      <c r="B351" s="17"/>
      <c r="C351" s="61"/>
      <c r="E351" s="62"/>
      <c r="AA351" s="63"/>
      <c r="AC351" s="64"/>
      <c r="AD351" s="64"/>
      <c r="AU351" s="17"/>
      <c r="AV351" s="17"/>
    </row>
    <row r="352" ht="14.25" customHeight="1">
      <c r="A352" s="17"/>
      <c r="B352" s="17"/>
      <c r="C352" s="61"/>
      <c r="E352" s="62"/>
      <c r="AA352" s="63"/>
      <c r="AC352" s="64"/>
      <c r="AD352" s="64"/>
      <c r="AU352" s="17"/>
      <c r="AV352" s="17"/>
    </row>
    <row r="353" ht="14.25" customHeight="1">
      <c r="A353" s="17"/>
      <c r="B353" s="17"/>
      <c r="C353" s="61"/>
      <c r="E353" s="62"/>
      <c r="AA353" s="63"/>
      <c r="AC353" s="64"/>
      <c r="AD353" s="64"/>
      <c r="AU353" s="17"/>
      <c r="AV353" s="17"/>
    </row>
    <row r="354" ht="14.25" customHeight="1">
      <c r="A354" s="17"/>
      <c r="B354" s="17"/>
      <c r="C354" s="61"/>
      <c r="E354" s="62"/>
      <c r="AA354" s="63"/>
      <c r="AC354" s="64"/>
      <c r="AD354" s="64"/>
      <c r="AU354" s="17"/>
      <c r="AV354" s="17"/>
    </row>
    <row r="355" ht="14.25" customHeight="1">
      <c r="A355" s="17"/>
      <c r="B355" s="17"/>
      <c r="C355" s="61"/>
      <c r="E355" s="62"/>
      <c r="AA355" s="63"/>
      <c r="AC355" s="64"/>
      <c r="AD355" s="64"/>
      <c r="AU355" s="17"/>
      <c r="AV355" s="17"/>
    </row>
    <row r="356" ht="14.25" customHeight="1">
      <c r="A356" s="17"/>
      <c r="B356" s="17"/>
      <c r="C356" s="61"/>
      <c r="E356" s="62"/>
      <c r="AA356" s="63"/>
      <c r="AC356" s="64"/>
      <c r="AD356" s="64"/>
      <c r="AU356" s="17"/>
      <c r="AV356" s="17"/>
    </row>
    <row r="357" ht="14.25" customHeight="1">
      <c r="A357" s="17"/>
      <c r="B357" s="17"/>
      <c r="C357" s="61"/>
      <c r="E357" s="62"/>
      <c r="AA357" s="63"/>
      <c r="AC357" s="64"/>
      <c r="AD357" s="64"/>
      <c r="AU357" s="17"/>
      <c r="AV357" s="17"/>
    </row>
    <row r="358" ht="14.25" customHeight="1">
      <c r="A358" s="17"/>
      <c r="B358" s="17"/>
      <c r="C358" s="61"/>
      <c r="E358" s="62"/>
      <c r="AA358" s="63"/>
      <c r="AC358" s="64"/>
      <c r="AD358" s="64"/>
      <c r="AU358" s="17"/>
      <c r="AV358" s="17"/>
    </row>
    <row r="359" ht="14.25" customHeight="1">
      <c r="A359" s="17"/>
      <c r="B359" s="17"/>
      <c r="C359" s="61"/>
      <c r="E359" s="62"/>
      <c r="AA359" s="63"/>
      <c r="AC359" s="64"/>
      <c r="AD359" s="64"/>
      <c r="AU359" s="17"/>
      <c r="AV359" s="17"/>
    </row>
    <row r="360" ht="14.25" customHeight="1">
      <c r="A360" s="17"/>
      <c r="B360" s="17"/>
      <c r="C360" s="61"/>
      <c r="E360" s="62"/>
      <c r="AA360" s="63"/>
      <c r="AC360" s="64"/>
      <c r="AD360" s="64"/>
      <c r="AU360" s="17"/>
      <c r="AV360" s="17"/>
    </row>
    <row r="361" ht="14.25" customHeight="1">
      <c r="A361" s="17"/>
      <c r="B361" s="17"/>
      <c r="C361" s="61"/>
      <c r="E361" s="62"/>
      <c r="AA361" s="63"/>
      <c r="AC361" s="64"/>
      <c r="AD361" s="64"/>
      <c r="AU361" s="17"/>
      <c r="AV361" s="17"/>
    </row>
    <row r="362" ht="14.25" customHeight="1">
      <c r="A362" s="17"/>
      <c r="B362" s="17"/>
      <c r="C362" s="61"/>
      <c r="E362" s="62"/>
      <c r="AA362" s="63"/>
      <c r="AC362" s="64"/>
      <c r="AD362" s="64"/>
      <c r="AU362" s="17"/>
      <c r="AV362" s="17"/>
    </row>
    <row r="363" ht="14.25" customHeight="1">
      <c r="A363" s="17"/>
      <c r="B363" s="17"/>
      <c r="C363" s="61"/>
      <c r="E363" s="62"/>
      <c r="AA363" s="63"/>
      <c r="AC363" s="64"/>
      <c r="AD363" s="64"/>
      <c r="AU363" s="17"/>
      <c r="AV363" s="17"/>
    </row>
    <row r="364" ht="14.25" customHeight="1">
      <c r="A364" s="17"/>
      <c r="B364" s="17"/>
      <c r="C364" s="61"/>
      <c r="E364" s="62"/>
      <c r="AA364" s="63"/>
      <c r="AC364" s="64"/>
      <c r="AD364" s="64"/>
      <c r="AU364" s="17"/>
      <c r="AV364" s="17"/>
    </row>
    <row r="365" ht="14.25" customHeight="1">
      <c r="A365" s="17"/>
      <c r="B365" s="17"/>
      <c r="C365" s="61"/>
      <c r="E365" s="62"/>
      <c r="AA365" s="63"/>
      <c r="AC365" s="64"/>
      <c r="AD365" s="64"/>
      <c r="AU365" s="17"/>
      <c r="AV365" s="17"/>
    </row>
    <row r="366" ht="14.25" customHeight="1">
      <c r="A366" s="17"/>
      <c r="B366" s="17"/>
      <c r="C366" s="61"/>
      <c r="E366" s="62"/>
      <c r="AA366" s="63"/>
      <c r="AC366" s="64"/>
      <c r="AD366" s="64"/>
      <c r="AU366" s="17"/>
      <c r="AV366" s="17"/>
    </row>
    <row r="367" ht="14.25" customHeight="1">
      <c r="A367" s="17"/>
      <c r="B367" s="17"/>
      <c r="C367" s="61"/>
      <c r="E367" s="62"/>
      <c r="AA367" s="63"/>
      <c r="AC367" s="64"/>
      <c r="AD367" s="64"/>
      <c r="AU367" s="17"/>
      <c r="AV367" s="17"/>
    </row>
    <row r="368" ht="14.25" customHeight="1">
      <c r="A368" s="17"/>
      <c r="B368" s="17"/>
      <c r="C368" s="61"/>
      <c r="E368" s="62"/>
      <c r="AA368" s="63"/>
      <c r="AC368" s="64"/>
      <c r="AD368" s="64"/>
      <c r="AU368" s="17"/>
      <c r="AV368" s="17"/>
    </row>
    <row r="369" ht="14.25" customHeight="1">
      <c r="A369" s="17"/>
      <c r="B369" s="17"/>
      <c r="C369" s="61"/>
      <c r="E369" s="62"/>
      <c r="AA369" s="63"/>
      <c r="AC369" s="64"/>
      <c r="AD369" s="64"/>
      <c r="AU369" s="17"/>
      <c r="AV369" s="17"/>
    </row>
    <row r="370" ht="14.25" customHeight="1">
      <c r="A370" s="17"/>
      <c r="B370" s="17"/>
      <c r="C370" s="61"/>
      <c r="E370" s="62"/>
      <c r="AA370" s="63"/>
      <c r="AC370" s="64"/>
      <c r="AD370" s="64"/>
      <c r="AU370" s="17"/>
      <c r="AV370" s="17"/>
    </row>
    <row r="371" ht="14.25" customHeight="1">
      <c r="A371" s="17"/>
      <c r="B371" s="17"/>
      <c r="C371" s="61"/>
      <c r="E371" s="62"/>
      <c r="AA371" s="63"/>
      <c r="AC371" s="64"/>
      <c r="AD371" s="64"/>
      <c r="AU371" s="17"/>
      <c r="AV371" s="17"/>
    </row>
    <row r="372" ht="14.25" customHeight="1">
      <c r="A372" s="17"/>
      <c r="B372" s="17"/>
      <c r="C372" s="61"/>
      <c r="E372" s="62"/>
      <c r="AA372" s="63"/>
      <c r="AC372" s="64"/>
      <c r="AD372" s="64"/>
      <c r="AU372" s="17"/>
      <c r="AV372" s="17"/>
    </row>
    <row r="373" ht="14.25" customHeight="1">
      <c r="A373" s="17"/>
      <c r="B373" s="17"/>
      <c r="C373" s="61"/>
      <c r="E373" s="62"/>
      <c r="AA373" s="63"/>
      <c r="AC373" s="64"/>
      <c r="AD373" s="64"/>
      <c r="AU373" s="17"/>
      <c r="AV373" s="17"/>
    </row>
    <row r="374" ht="14.25" customHeight="1">
      <c r="A374" s="17"/>
      <c r="B374" s="17"/>
      <c r="C374" s="61"/>
      <c r="E374" s="62"/>
      <c r="AA374" s="63"/>
      <c r="AC374" s="64"/>
      <c r="AD374" s="64"/>
      <c r="AU374" s="17"/>
      <c r="AV374" s="17"/>
    </row>
    <row r="375" ht="14.25" customHeight="1">
      <c r="A375" s="17"/>
      <c r="B375" s="17"/>
      <c r="C375" s="61"/>
      <c r="E375" s="62"/>
      <c r="AA375" s="63"/>
      <c r="AC375" s="64"/>
      <c r="AD375" s="64"/>
      <c r="AU375" s="17"/>
      <c r="AV375" s="17"/>
    </row>
    <row r="376" ht="14.25" customHeight="1">
      <c r="A376" s="17"/>
      <c r="B376" s="17"/>
      <c r="C376" s="61"/>
      <c r="E376" s="62"/>
      <c r="AA376" s="63"/>
      <c r="AC376" s="64"/>
      <c r="AD376" s="64"/>
      <c r="AU376" s="17"/>
      <c r="AV376" s="17"/>
    </row>
    <row r="377" ht="14.25" customHeight="1">
      <c r="A377" s="17"/>
      <c r="B377" s="17"/>
      <c r="C377" s="61"/>
      <c r="E377" s="62"/>
      <c r="AA377" s="63"/>
      <c r="AC377" s="64"/>
      <c r="AD377" s="64"/>
      <c r="AU377" s="17"/>
      <c r="AV377" s="17"/>
    </row>
    <row r="378" ht="14.25" customHeight="1">
      <c r="A378" s="17"/>
      <c r="B378" s="17"/>
      <c r="C378" s="61"/>
      <c r="E378" s="62"/>
      <c r="AA378" s="63"/>
      <c r="AC378" s="64"/>
      <c r="AD378" s="64"/>
      <c r="AU378" s="17"/>
      <c r="AV378" s="17"/>
    </row>
    <row r="379" ht="14.25" customHeight="1">
      <c r="A379" s="17"/>
      <c r="B379" s="17"/>
      <c r="C379" s="61"/>
      <c r="E379" s="62"/>
      <c r="AA379" s="63"/>
      <c r="AC379" s="64"/>
      <c r="AD379" s="64"/>
      <c r="AU379" s="17"/>
      <c r="AV379" s="17"/>
    </row>
    <row r="380" ht="14.25" customHeight="1">
      <c r="A380" s="17"/>
      <c r="B380" s="17"/>
      <c r="C380" s="61"/>
      <c r="E380" s="62"/>
      <c r="AA380" s="63"/>
      <c r="AC380" s="64"/>
      <c r="AD380" s="64"/>
      <c r="AU380" s="17"/>
      <c r="AV380" s="17"/>
    </row>
    <row r="381" ht="14.25" customHeight="1">
      <c r="A381" s="17"/>
      <c r="B381" s="17"/>
      <c r="C381" s="61"/>
      <c r="E381" s="62"/>
      <c r="AA381" s="63"/>
      <c r="AC381" s="64"/>
      <c r="AD381" s="64"/>
      <c r="AU381" s="17"/>
      <c r="AV381" s="17"/>
    </row>
    <row r="382" ht="14.25" customHeight="1">
      <c r="A382" s="17"/>
      <c r="B382" s="17"/>
      <c r="C382" s="61"/>
      <c r="E382" s="62"/>
      <c r="AA382" s="63"/>
      <c r="AC382" s="64"/>
      <c r="AD382" s="64"/>
      <c r="AU382" s="17"/>
      <c r="AV382" s="17"/>
    </row>
    <row r="383" ht="14.25" customHeight="1">
      <c r="A383" s="17"/>
      <c r="B383" s="17"/>
      <c r="C383" s="61"/>
      <c r="E383" s="62"/>
      <c r="AA383" s="63"/>
      <c r="AC383" s="64"/>
      <c r="AD383" s="64"/>
      <c r="AU383" s="17"/>
      <c r="AV383" s="17"/>
    </row>
    <row r="384" ht="14.25" customHeight="1">
      <c r="A384" s="17"/>
      <c r="B384" s="17"/>
      <c r="C384" s="61"/>
      <c r="E384" s="62"/>
      <c r="AA384" s="63"/>
      <c r="AC384" s="64"/>
      <c r="AD384" s="64"/>
      <c r="AU384" s="17"/>
      <c r="AV384" s="17"/>
    </row>
    <row r="385" ht="14.25" customHeight="1">
      <c r="A385" s="17"/>
      <c r="B385" s="17"/>
      <c r="C385" s="61"/>
      <c r="E385" s="62"/>
      <c r="AA385" s="63"/>
      <c r="AC385" s="64"/>
      <c r="AD385" s="64"/>
      <c r="AU385" s="17"/>
      <c r="AV385" s="17"/>
    </row>
    <row r="386" ht="14.25" customHeight="1">
      <c r="A386" s="17"/>
      <c r="B386" s="17"/>
      <c r="C386" s="61"/>
      <c r="E386" s="62"/>
      <c r="AA386" s="63"/>
      <c r="AC386" s="64"/>
      <c r="AD386" s="64"/>
      <c r="AU386" s="17"/>
      <c r="AV386" s="17"/>
    </row>
    <row r="387" ht="14.25" customHeight="1">
      <c r="A387" s="17"/>
      <c r="B387" s="17"/>
      <c r="C387" s="61"/>
      <c r="E387" s="62"/>
      <c r="AA387" s="63"/>
      <c r="AC387" s="64"/>
      <c r="AD387" s="64"/>
      <c r="AU387" s="17"/>
      <c r="AV387" s="17"/>
    </row>
    <row r="388" ht="14.25" customHeight="1">
      <c r="A388" s="17"/>
      <c r="B388" s="17"/>
      <c r="C388" s="61"/>
      <c r="E388" s="62"/>
      <c r="AA388" s="63"/>
      <c r="AC388" s="64"/>
      <c r="AD388" s="64"/>
      <c r="AU388" s="17"/>
      <c r="AV388" s="17"/>
    </row>
    <row r="389" ht="14.25" customHeight="1">
      <c r="A389" s="17"/>
      <c r="B389" s="17"/>
      <c r="C389" s="61"/>
      <c r="E389" s="62"/>
      <c r="AA389" s="63"/>
      <c r="AC389" s="64"/>
      <c r="AD389" s="64"/>
      <c r="AU389" s="17"/>
      <c r="AV389" s="17"/>
    </row>
    <row r="390" ht="14.25" customHeight="1">
      <c r="A390" s="17"/>
      <c r="B390" s="17"/>
      <c r="C390" s="61"/>
      <c r="E390" s="62"/>
      <c r="AA390" s="63"/>
      <c r="AC390" s="64"/>
      <c r="AD390" s="64"/>
      <c r="AU390" s="17"/>
      <c r="AV390" s="17"/>
    </row>
    <row r="391" ht="14.25" customHeight="1">
      <c r="A391" s="17"/>
      <c r="B391" s="17"/>
      <c r="C391" s="61"/>
      <c r="E391" s="62"/>
      <c r="AA391" s="63"/>
      <c r="AC391" s="64"/>
      <c r="AD391" s="64"/>
      <c r="AU391" s="17"/>
      <c r="AV391" s="17"/>
    </row>
    <row r="392" ht="14.25" customHeight="1">
      <c r="A392" s="17"/>
      <c r="B392" s="17"/>
      <c r="C392" s="61"/>
      <c r="E392" s="62"/>
      <c r="AA392" s="63"/>
      <c r="AC392" s="64"/>
      <c r="AD392" s="64"/>
      <c r="AU392" s="17"/>
      <c r="AV392" s="17"/>
    </row>
    <row r="393" ht="14.25" customHeight="1">
      <c r="A393" s="17"/>
      <c r="B393" s="17"/>
      <c r="C393" s="61"/>
      <c r="E393" s="62"/>
      <c r="AA393" s="63"/>
      <c r="AC393" s="64"/>
      <c r="AD393" s="64"/>
      <c r="AU393" s="17"/>
      <c r="AV393" s="17"/>
    </row>
    <row r="394" ht="14.25" customHeight="1">
      <c r="A394" s="17"/>
      <c r="B394" s="17"/>
      <c r="C394" s="61"/>
      <c r="E394" s="62"/>
      <c r="AA394" s="63"/>
      <c r="AC394" s="64"/>
      <c r="AD394" s="64"/>
      <c r="AU394" s="17"/>
      <c r="AV394" s="17"/>
    </row>
    <row r="395" ht="14.25" customHeight="1">
      <c r="A395" s="17"/>
      <c r="B395" s="17"/>
      <c r="C395" s="61"/>
      <c r="E395" s="62"/>
      <c r="AA395" s="63"/>
      <c r="AC395" s="64"/>
      <c r="AD395" s="64"/>
      <c r="AU395" s="17"/>
      <c r="AV395" s="17"/>
    </row>
    <row r="396" ht="14.25" customHeight="1">
      <c r="A396" s="17"/>
      <c r="B396" s="17"/>
      <c r="C396" s="61"/>
      <c r="E396" s="62"/>
      <c r="AA396" s="63"/>
      <c r="AC396" s="64"/>
      <c r="AD396" s="64"/>
      <c r="AU396" s="17"/>
      <c r="AV396" s="17"/>
    </row>
    <row r="397" ht="14.25" customHeight="1">
      <c r="A397" s="17"/>
      <c r="B397" s="17"/>
      <c r="C397" s="61"/>
      <c r="E397" s="62"/>
      <c r="AA397" s="63"/>
      <c r="AC397" s="64"/>
      <c r="AD397" s="64"/>
      <c r="AU397" s="17"/>
      <c r="AV397" s="17"/>
    </row>
    <row r="398" ht="14.25" customHeight="1">
      <c r="A398" s="17"/>
      <c r="B398" s="17"/>
      <c r="C398" s="61"/>
      <c r="E398" s="62"/>
      <c r="AA398" s="63"/>
      <c r="AC398" s="64"/>
      <c r="AD398" s="64"/>
      <c r="AU398" s="17"/>
      <c r="AV398" s="17"/>
    </row>
    <row r="399" ht="14.25" customHeight="1">
      <c r="A399" s="17"/>
      <c r="B399" s="17"/>
      <c r="C399" s="61"/>
      <c r="E399" s="62"/>
      <c r="AA399" s="63"/>
      <c r="AC399" s="64"/>
      <c r="AD399" s="64"/>
      <c r="AU399" s="17"/>
      <c r="AV399" s="17"/>
    </row>
    <row r="400" ht="14.25" customHeight="1">
      <c r="A400" s="17"/>
      <c r="B400" s="17"/>
      <c r="C400" s="61"/>
      <c r="E400" s="62"/>
      <c r="AA400" s="63"/>
      <c r="AC400" s="64"/>
      <c r="AD400" s="64"/>
      <c r="AU400" s="17"/>
      <c r="AV400" s="17"/>
    </row>
    <row r="401" ht="14.25" customHeight="1">
      <c r="A401" s="17"/>
      <c r="B401" s="17"/>
      <c r="C401" s="61"/>
      <c r="E401" s="62"/>
      <c r="AA401" s="63"/>
      <c r="AC401" s="64"/>
      <c r="AD401" s="64"/>
      <c r="AU401" s="17"/>
      <c r="AV401" s="17"/>
    </row>
    <row r="402" ht="14.25" customHeight="1">
      <c r="A402" s="17"/>
      <c r="B402" s="17"/>
      <c r="C402" s="61"/>
      <c r="E402" s="62"/>
      <c r="AA402" s="63"/>
      <c r="AC402" s="64"/>
      <c r="AD402" s="64"/>
      <c r="AU402" s="17"/>
      <c r="AV402" s="17"/>
    </row>
    <row r="403" ht="14.25" customHeight="1">
      <c r="A403" s="17"/>
      <c r="B403" s="17"/>
      <c r="C403" s="61"/>
      <c r="E403" s="62"/>
      <c r="AA403" s="63"/>
      <c r="AC403" s="64"/>
      <c r="AD403" s="64"/>
      <c r="AU403" s="17"/>
      <c r="AV403" s="17"/>
    </row>
    <row r="404" ht="14.25" customHeight="1">
      <c r="A404" s="17"/>
      <c r="B404" s="17"/>
      <c r="C404" s="61"/>
      <c r="E404" s="62"/>
      <c r="AA404" s="63"/>
      <c r="AC404" s="64"/>
      <c r="AD404" s="64"/>
      <c r="AU404" s="17"/>
      <c r="AV404" s="17"/>
    </row>
    <row r="405" ht="14.25" customHeight="1">
      <c r="A405" s="17"/>
      <c r="B405" s="17"/>
      <c r="C405" s="61"/>
      <c r="E405" s="62"/>
      <c r="AA405" s="63"/>
      <c r="AC405" s="64"/>
      <c r="AD405" s="64"/>
      <c r="AU405" s="17"/>
      <c r="AV405" s="17"/>
    </row>
    <row r="406" ht="14.25" customHeight="1">
      <c r="A406" s="17"/>
      <c r="B406" s="17"/>
      <c r="C406" s="61"/>
      <c r="E406" s="62"/>
      <c r="AA406" s="63"/>
      <c r="AC406" s="64"/>
      <c r="AD406" s="64"/>
      <c r="AU406" s="17"/>
      <c r="AV406" s="17"/>
    </row>
    <row r="407" ht="14.25" customHeight="1">
      <c r="A407" s="17"/>
      <c r="B407" s="17"/>
      <c r="C407" s="61"/>
      <c r="E407" s="62"/>
      <c r="AA407" s="63"/>
      <c r="AC407" s="64"/>
      <c r="AD407" s="64"/>
      <c r="AU407" s="17"/>
      <c r="AV407" s="17"/>
    </row>
    <row r="408" ht="14.25" customHeight="1">
      <c r="A408" s="17"/>
      <c r="B408" s="17"/>
      <c r="C408" s="61"/>
      <c r="E408" s="62"/>
      <c r="AA408" s="63"/>
      <c r="AC408" s="64"/>
      <c r="AD408" s="64"/>
      <c r="AU408" s="17"/>
      <c r="AV408" s="17"/>
    </row>
    <row r="409" ht="14.25" customHeight="1">
      <c r="A409" s="17"/>
      <c r="B409" s="17"/>
      <c r="C409" s="61"/>
      <c r="E409" s="62"/>
      <c r="AA409" s="63"/>
      <c r="AC409" s="64"/>
      <c r="AD409" s="64"/>
      <c r="AU409" s="17"/>
      <c r="AV409" s="17"/>
    </row>
    <row r="410" ht="14.25" customHeight="1">
      <c r="A410" s="17"/>
      <c r="B410" s="17"/>
      <c r="C410" s="61"/>
      <c r="E410" s="62"/>
      <c r="AA410" s="63"/>
      <c r="AC410" s="64"/>
      <c r="AD410" s="64"/>
      <c r="AU410" s="17"/>
      <c r="AV410" s="17"/>
    </row>
    <row r="411" ht="14.25" customHeight="1">
      <c r="A411" s="17"/>
      <c r="B411" s="17"/>
      <c r="C411" s="61"/>
      <c r="E411" s="62"/>
      <c r="AA411" s="63"/>
      <c r="AC411" s="64"/>
      <c r="AD411" s="64"/>
      <c r="AU411" s="17"/>
      <c r="AV411" s="17"/>
    </row>
    <row r="412" ht="14.25" customHeight="1">
      <c r="A412" s="17"/>
      <c r="B412" s="17"/>
      <c r="C412" s="61"/>
      <c r="E412" s="62"/>
      <c r="AA412" s="63"/>
      <c r="AC412" s="64"/>
      <c r="AD412" s="64"/>
      <c r="AU412" s="17"/>
      <c r="AV412" s="17"/>
    </row>
    <row r="413" ht="14.25" customHeight="1">
      <c r="A413" s="17"/>
      <c r="B413" s="17"/>
      <c r="C413" s="61"/>
      <c r="E413" s="62"/>
      <c r="AA413" s="63"/>
      <c r="AC413" s="64"/>
      <c r="AD413" s="64"/>
      <c r="AU413" s="17"/>
      <c r="AV413" s="17"/>
    </row>
    <row r="414" ht="14.25" customHeight="1">
      <c r="A414" s="17"/>
      <c r="B414" s="17"/>
      <c r="C414" s="61"/>
      <c r="E414" s="62"/>
      <c r="AA414" s="63"/>
      <c r="AC414" s="64"/>
      <c r="AD414" s="64"/>
      <c r="AU414" s="17"/>
      <c r="AV414" s="17"/>
    </row>
    <row r="415" ht="14.25" customHeight="1">
      <c r="A415" s="17"/>
      <c r="B415" s="17"/>
      <c r="C415" s="61"/>
      <c r="E415" s="62"/>
      <c r="AA415" s="63"/>
      <c r="AC415" s="64"/>
      <c r="AD415" s="64"/>
      <c r="AU415" s="17"/>
      <c r="AV415" s="17"/>
    </row>
    <row r="416" ht="14.25" customHeight="1">
      <c r="A416" s="17"/>
      <c r="B416" s="17"/>
      <c r="C416" s="61"/>
      <c r="E416" s="62"/>
      <c r="AA416" s="63"/>
      <c r="AC416" s="64"/>
      <c r="AD416" s="64"/>
      <c r="AU416" s="17"/>
      <c r="AV416" s="17"/>
    </row>
    <row r="417" ht="14.25" customHeight="1">
      <c r="A417" s="17"/>
      <c r="B417" s="17"/>
      <c r="C417" s="61"/>
      <c r="E417" s="62"/>
      <c r="AA417" s="63"/>
      <c r="AC417" s="64"/>
      <c r="AD417" s="64"/>
      <c r="AU417" s="17"/>
      <c r="AV417" s="17"/>
    </row>
    <row r="418" ht="14.25" customHeight="1">
      <c r="A418" s="17"/>
      <c r="B418" s="17"/>
      <c r="C418" s="61"/>
      <c r="E418" s="62"/>
      <c r="AA418" s="63"/>
      <c r="AC418" s="64"/>
      <c r="AD418" s="64"/>
      <c r="AU418" s="17"/>
      <c r="AV418" s="17"/>
    </row>
    <row r="419" ht="14.25" customHeight="1">
      <c r="A419" s="17"/>
      <c r="B419" s="17"/>
      <c r="C419" s="61"/>
      <c r="E419" s="62"/>
      <c r="AA419" s="63"/>
      <c r="AC419" s="64"/>
      <c r="AD419" s="64"/>
      <c r="AU419" s="17"/>
      <c r="AV419" s="17"/>
    </row>
    <row r="420" ht="14.25" customHeight="1">
      <c r="A420" s="17"/>
      <c r="B420" s="17"/>
      <c r="C420" s="61"/>
      <c r="E420" s="62"/>
      <c r="AA420" s="63"/>
      <c r="AC420" s="64"/>
      <c r="AD420" s="64"/>
      <c r="AU420" s="17"/>
      <c r="AV420" s="17"/>
    </row>
    <row r="421" ht="14.25" customHeight="1">
      <c r="A421" s="17"/>
      <c r="B421" s="17"/>
      <c r="C421" s="61"/>
      <c r="E421" s="62"/>
      <c r="AA421" s="63"/>
      <c r="AC421" s="64"/>
      <c r="AD421" s="64"/>
      <c r="AU421" s="17"/>
      <c r="AV421" s="17"/>
    </row>
    <row r="422" ht="14.25" customHeight="1">
      <c r="A422" s="17"/>
      <c r="B422" s="17"/>
      <c r="C422" s="61"/>
      <c r="E422" s="62"/>
      <c r="AA422" s="63"/>
      <c r="AC422" s="64"/>
      <c r="AD422" s="64"/>
      <c r="AU422" s="17"/>
      <c r="AV422" s="17"/>
    </row>
    <row r="423" ht="14.25" customHeight="1">
      <c r="A423" s="17"/>
      <c r="B423" s="17"/>
      <c r="C423" s="61"/>
      <c r="E423" s="62"/>
      <c r="AA423" s="63"/>
      <c r="AC423" s="64"/>
      <c r="AD423" s="64"/>
      <c r="AU423" s="17"/>
      <c r="AV423" s="17"/>
    </row>
    <row r="424" ht="14.25" customHeight="1">
      <c r="A424" s="17"/>
      <c r="B424" s="17"/>
      <c r="C424" s="61"/>
      <c r="E424" s="62"/>
      <c r="AA424" s="63"/>
      <c r="AC424" s="64"/>
      <c r="AD424" s="64"/>
      <c r="AU424" s="17"/>
      <c r="AV424" s="17"/>
    </row>
    <row r="425" ht="14.25" customHeight="1">
      <c r="A425" s="17"/>
      <c r="B425" s="17"/>
      <c r="C425" s="61"/>
      <c r="E425" s="62"/>
      <c r="AA425" s="63"/>
      <c r="AC425" s="64"/>
      <c r="AD425" s="64"/>
      <c r="AU425" s="17"/>
      <c r="AV425" s="17"/>
    </row>
    <row r="426" ht="14.25" customHeight="1">
      <c r="A426" s="17"/>
      <c r="B426" s="17"/>
      <c r="C426" s="61"/>
      <c r="E426" s="62"/>
      <c r="AA426" s="63"/>
      <c r="AC426" s="64"/>
      <c r="AD426" s="64"/>
      <c r="AU426" s="17"/>
      <c r="AV426" s="17"/>
    </row>
    <row r="427" ht="14.25" customHeight="1">
      <c r="A427" s="17"/>
      <c r="B427" s="17"/>
      <c r="C427" s="61"/>
      <c r="E427" s="62"/>
      <c r="AA427" s="63"/>
      <c r="AC427" s="64"/>
      <c r="AD427" s="64"/>
      <c r="AU427" s="17"/>
      <c r="AV427" s="17"/>
    </row>
    <row r="428" ht="14.25" customHeight="1">
      <c r="A428" s="17"/>
      <c r="B428" s="17"/>
      <c r="C428" s="61"/>
      <c r="E428" s="62"/>
      <c r="AA428" s="63"/>
      <c r="AC428" s="64"/>
      <c r="AD428" s="64"/>
      <c r="AU428" s="17"/>
      <c r="AV428" s="17"/>
    </row>
    <row r="429" ht="14.25" customHeight="1">
      <c r="A429" s="17"/>
      <c r="B429" s="17"/>
      <c r="C429" s="61"/>
      <c r="E429" s="62"/>
      <c r="AA429" s="63"/>
      <c r="AC429" s="64"/>
      <c r="AD429" s="64"/>
      <c r="AU429" s="17"/>
      <c r="AV429" s="17"/>
    </row>
    <row r="430" ht="14.25" customHeight="1">
      <c r="A430" s="17"/>
      <c r="B430" s="17"/>
      <c r="C430" s="61"/>
      <c r="E430" s="62"/>
      <c r="AA430" s="63"/>
      <c r="AC430" s="64"/>
      <c r="AD430" s="64"/>
      <c r="AU430" s="17"/>
      <c r="AV430" s="17"/>
    </row>
    <row r="431" ht="14.25" customHeight="1">
      <c r="A431" s="17"/>
      <c r="B431" s="17"/>
      <c r="C431" s="61"/>
      <c r="E431" s="62"/>
      <c r="AA431" s="63"/>
      <c r="AC431" s="64"/>
      <c r="AD431" s="64"/>
      <c r="AU431" s="17"/>
      <c r="AV431" s="17"/>
    </row>
    <row r="432" ht="14.25" customHeight="1">
      <c r="A432" s="17"/>
      <c r="B432" s="17"/>
      <c r="C432" s="61"/>
      <c r="E432" s="62"/>
      <c r="AA432" s="63"/>
      <c r="AC432" s="64"/>
      <c r="AD432" s="64"/>
      <c r="AU432" s="17"/>
      <c r="AV432" s="17"/>
    </row>
    <row r="433" ht="14.25" customHeight="1">
      <c r="A433" s="17"/>
      <c r="B433" s="17"/>
      <c r="C433" s="61"/>
      <c r="E433" s="62"/>
      <c r="AA433" s="63"/>
      <c r="AC433" s="64"/>
      <c r="AD433" s="64"/>
      <c r="AU433" s="17"/>
      <c r="AV433" s="17"/>
    </row>
    <row r="434" ht="14.25" customHeight="1">
      <c r="A434" s="17"/>
      <c r="B434" s="17"/>
      <c r="C434" s="61"/>
      <c r="E434" s="62"/>
      <c r="AA434" s="63"/>
      <c r="AC434" s="64"/>
      <c r="AD434" s="64"/>
      <c r="AU434" s="17"/>
      <c r="AV434" s="17"/>
    </row>
    <row r="435" ht="14.25" customHeight="1">
      <c r="A435" s="17"/>
      <c r="B435" s="17"/>
      <c r="C435" s="61"/>
      <c r="E435" s="62"/>
      <c r="AA435" s="63"/>
      <c r="AC435" s="64"/>
      <c r="AD435" s="64"/>
      <c r="AU435" s="17"/>
      <c r="AV435" s="17"/>
    </row>
    <row r="436" ht="14.25" customHeight="1">
      <c r="A436" s="17"/>
      <c r="B436" s="17"/>
      <c r="C436" s="61"/>
      <c r="E436" s="62"/>
      <c r="AA436" s="63"/>
      <c r="AC436" s="64"/>
      <c r="AD436" s="64"/>
      <c r="AU436" s="17"/>
      <c r="AV436" s="17"/>
    </row>
    <row r="437" ht="14.25" customHeight="1">
      <c r="A437" s="17"/>
      <c r="B437" s="17"/>
      <c r="C437" s="61"/>
      <c r="E437" s="62"/>
      <c r="AA437" s="63"/>
      <c r="AC437" s="64"/>
      <c r="AD437" s="64"/>
      <c r="AU437" s="17"/>
      <c r="AV437" s="17"/>
    </row>
    <row r="438" ht="14.25" customHeight="1">
      <c r="A438" s="17"/>
      <c r="B438" s="17"/>
      <c r="C438" s="61"/>
      <c r="E438" s="62"/>
      <c r="AA438" s="63"/>
      <c r="AC438" s="64"/>
      <c r="AD438" s="64"/>
      <c r="AU438" s="17"/>
      <c r="AV438" s="17"/>
    </row>
    <row r="439" ht="14.25" customHeight="1">
      <c r="A439" s="17"/>
      <c r="B439" s="17"/>
      <c r="C439" s="61"/>
      <c r="E439" s="62"/>
      <c r="AA439" s="63"/>
      <c r="AC439" s="64"/>
      <c r="AD439" s="64"/>
      <c r="AU439" s="17"/>
      <c r="AV439" s="17"/>
    </row>
    <row r="440" ht="14.25" customHeight="1">
      <c r="A440" s="17"/>
      <c r="B440" s="17"/>
      <c r="C440" s="61"/>
      <c r="E440" s="62"/>
      <c r="AA440" s="63"/>
      <c r="AC440" s="64"/>
      <c r="AD440" s="64"/>
      <c r="AU440" s="17"/>
      <c r="AV440" s="17"/>
    </row>
    <row r="441" ht="14.25" customHeight="1">
      <c r="A441" s="17"/>
      <c r="B441" s="17"/>
      <c r="C441" s="61"/>
      <c r="E441" s="62"/>
      <c r="AA441" s="63"/>
      <c r="AC441" s="64"/>
      <c r="AD441" s="64"/>
      <c r="AU441" s="17"/>
      <c r="AV441" s="17"/>
    </row>
    <row r="442" ht="14.25" customHeight="1">
      <c r="A442" s="17"/>
      <c r="B442" s="17"/>
      <c r="C442" s="61"/>
      <c r="E442" s="62"/>
      <c r="AA442" s="63"/>
      <c r="AC442" s="64"/>
      <c r="AD442" s="64"/>
      <c r="AU442" s="17"/>
      <c r="AV442" s="17"/>
    </row>
    <row r="443" ht="14.25" customHeight="1">
      <c r="A443" s="17"/>
      <c r="B443" s="17"/>
      <c r="C443" s="61"/>
      <c r="E443" s="62"/>
      <c r="AA443" s="63"/>
      <c r="AC443" s="64"/>
      <c r="AD443" s="64"/>
      <c r="AU443" s="17"/>
      <c r="AV443" s="17"/>
    </row>
    <row r="444" ht="14.25" customHeight="1">
      <c r="A444" s="17"/>
      <c r="B444" s="17"/>
      <c r="C444" s="61"/>
      <c r="E444" s="62"/>
      <c r="AA444" s="63"/>
      <c r="AC444" s="64"/>
      <c r="AD444" s="64"/>
      <c r="AU444" s="17"/>
      <c r="AV444" s="17"/>
    </row>
    <row r="445" ht="14.25" customHeight="1">
      <c r="A445" s="17"/>
      <c r="B445" s="17"/>
      <c r="C445" s="61"/>
      <c r="E445" s="62"/>
      <c r="AA445" s="63"/>
      <c r="AC445" s="64"/>
      <c r="AD445" s="64"/>
      <c r="AU445" s="17"/>
      <c r="AV445" s="17"/>
    </row>
    <row r="446" ht="14.25" customHeight="1">
      <c r="A446" s="17"/>
      <c r="B446" s="17"/>
      <c r="C446" s="61"/>
      <c r="E446" s="62"/>
      <c r="AA446" s="63"/>
      <c r="AC446" s="64"/>
      <c r="AD446" s="64"/>
      <c r="AU446" s="17"/>
      <c r="AV446" s="17"/>
    </row>
    <row r="447" ht="14.25" customHeight="1">
      <c r="A447" s="17"/>
      <c r="B447" s="17"/>
      <c r="C447" s="61"/>
      <c r="E447" s="62"/>
      <c r="AA447" s="63"/>
      <c r="AC447" s="64"/>
      <c r="AD447" s="64"/>
      <c r="AU447" s="17"/>
      <c r="AV447" s="17"/>
    </row>
    <row r="448" ht="14.25" customHeight="1">
      <c r="A448" s="17"/>
      <c r="B448" s="17"/>
      <c r="C448" s="61"/>
      <c r="E448" s="62"/>
      <c r="AA448" s="63"/>
      <c r="AC448" s="64"/>
      <c r="AD448" s="64"/>
      <c r="AU448" s="17"/>
      <c r="AV448" s="17"/>
    </row>
    <row r="449" ht="14.25" customHeight="1">
      <c r="A449" s="17"/>
      <c r="B449" s="17"/>
      <c r="C449" s="61"/>
      <c r="E449" s="62"/>
      <c r="AA449" s="63"/>
      <c r="AC449" s="64"/>
      <c r="AD449" s="64"/>
      <c r="AU449" s="17"/>
      <c r="AV449" s="17"/>
    </row>
    <row r="450" ht="14.25" customHeight="1">
      <c r="A450" s="17"/>
      <c r="B450" s="17"/>
      <c r="C450" s="61"/>
      <c r="E450" s="62"/>
      <c r="AA450" s="63"/>
      <c r="AC450" s="64"/>
      <c r="AD450" s="64"/>
      <c r="AU450" s="17"/>
      <c r="AV450" s="17"/>
    </row>
    <row r="451" ht="14.25" customHeight="1">
      <c r="A451" s="17"/>
      <c r="B451" s="17"/>
      <c r="C451" s="61"/>
      <c r="E451" s="62"/>
      <c r="AA451" s="63"/>
      <c r="AC451" s="64"/>
      <c r="AD451" s="64"/>
      <c r="AU451" s="17"/>
      <c r="AV451" s="17"/>
    </row>
    <row r="452" ht="14.25" customHeight="1">
      <c r="A452" s="17"/>
      <c r="B452" s="17"/>
      <c r="C452" s="61"/>
      <c r="E452" s="62"/>
      <c r="AA452" s="63"/>
      <c r="AC452" s="64"/>
      <c r="AD452" s="64"/>
      <c r="AU452" s="17"/>
      <c r="AV452" s="17"/>
    </row>
    <row r="453" ht="14.25" customHeight="1">
      <c r="A453" s="17"/>
      <c r="B453" s="17"/>
      <c r="C453" s="61"/>
      <c r="E453" s="62"/>
      <c r="AA453" s="63"/>
      <c r="AC453" s="64"/>
      <c r="AD453" s="64"/>
      <c r="AU453" s="17"/>
      <c r="AV453" s="17"/>
    </row>
    <row r="454" ht="14.25" customHeight="1">
      <c r="A454" s="17"/>
      <c r="B454" s="17"/>
      <c r="C454" s="61"/>
      <c r="E454" s="62"/>
      <c r="AA454" s="63"/>
      <c r="AC454" s="64"/>
      <c r="AD454" s="64"/>
      <c r="AU454" s="17"/>
      <c r="AV454" s="17"/>
    </row>
    <row r="455" ht="14.25" customHeight="1">
      <c r="A455" s="17"/>
      <c r="B455" s="17"/>
      <c r="C455" s="61"/>
      <c r="E455" s="62"/>
      <c r="AA455" s="63"/>
      <c r="AC455" s="64"/>
      <c r="AD455" s="64"/>
      <c r="AU455" s="17"/>
      <c r="AV455" s="17"/>
    </row>
    <row r="456" ht="14.25" customHeight="1">
      <c r="A456" s="17"/>
      <c r="B456" s="17"/>
      <c r="C456" s="61"/>
      <c r="E456" s="62"/>
      <c r="AA456" s="63"/>
      <c r="AC456" s="64"/>
      <c r="AD456" s="64"/>
      <c r="AU456" s="17"/>
      <c r="AV456" s="17"/>
    </row>
    <row r="457" ht="14.25" customHeight="1">
      <c r="A457" s="17"/>
      <c r="B457" s="17"/>
      <c r="C457" s="61"/>
      <c r="E457" s="62"/>
      <c r="AA457" s="63"/>
      <c r="AC457" s="64"/>
      <c r="AD457" s="64"/>
      <c r="AU457" s="17"/>
      <c r="AV457" s="17"/>
    </row>
    <row r="458" ht="14.25" customHeight="1">
      <c r="A458" s="17"/>
      <c r="B458" s="17"/>
      <c r="C458" s="61"/>
      <c r="E458" s="62"/>
      <c r="AA458" s="63"/>
      <c r="AC458" s="64"/>
      <c r="AD458" s="64"/>
      <c r="AU458" s="17"/>
      <c r="AV458" s="17"/>
    </row>
    <row r="459" ht="14.25" customHeight="1">
      <c r="A459" s="17"/>
      <c r="B459" s="17"/>
      <c r="C459" s="61"/>
      <c r="E459" s="62"/>
      <c r="AA459" s="63"/>
      <c r="AC459" s="64"/>
      <c r="AD459" s="64"/>
      <c r="AU459" s="17"/>
      <c r="AV459" s="17"/>
    </row>
    <row r="460" ht="14.25" customHeight="1">
      <c r="A460" s="17"/>
      <c r="B460" s="17"/>
      <c r="C460" s="61"/>
      <c r="E460" s="62"/>
      <c r="AA460" s="63"/>
      <c r="AC460" s="64"/>
      <c r="AD460" s="64"/>
      <c r="AU460" s="17"/>
      <c r="AV460" s="17"/>
    </row>
    <row r="461" ht="14.25" customHeight="1">
      <c r="A461" s="17"/>
      <c r="B461" s="17"/>
      <c r="C461" s="61"/>
      <c r="E461" s="62"/>
      <c r="AA461" s="63"/>
      <c r="AC461" s="64"/>
      <c r="AD461" s="64"/>
      <c r="AU461" s="17"/>
      <c r="AV461" s="17"/>
    </row>
    <row r="462" ht="14.25" customHeight="1">
      <c r="A462" s="17"/>
      <c r="B462" s="17"/>
      <c r="C462" s="61"/>
      <c r="E462" s="62"/>
      <c r="AA462" s="63"/>
      <c r="AC462" s="64"/>
      <c r="AD462" s="64"/>
      <c r="AU462" s="17"/>
      <c r="AV462" s="17"/>
    </row>
    <row r="463" ht="14.25" customHeight="1">
      <c r="A463" s="17"/>
      <c r="B463" s="17"/>
      <c r="C463" s="61"/>
      <c r="E463" s="62"/>
      <c r="AA463" s="63"/>
      <c r="AC463" s="64"/>
      <c r="AD463" s="64"/>
      <c r="AU463" s="17"/>
      <c r="AV463" s="17"/>
    </row>
    <row r="464" ht="14.25" customHeight="1">
      <c r="A464" s="17"/>
      <c r="B464" s="17"/>
      <c r="C464" s="61"/>
      <c r="E464" s="62"/>
      <c r="AA464" s="63"/>
      <c r="AC464" s="64"/>
      <c r="AD464" s="64"/>
      <c r="AU464" s="17"/>
      <c r="AV464" s="17"/>
    </row>
    <row r="465" ht="14.25" customHeight="1">
      <c r="A465" s="17"/>
      <c r="B465" s="17"/>
      <c r="C465" s="61"/>
      <c r="E465" s="62"/>
      <c r="AA465" s="63"/>
      <c r="AC465" s="64"/>
      <c r="AD465" s="64"/>
      <c r="AU465" s="17"/>
      <c r="AV465" s="17"/>
    </row>
    <row r="466" ht="14.25" customHeight="1">
      <c r="A466" s="17"/>
      <c r="B466" s="17"/>
      <c r="C466" s="61"/>
      <c r="E466" s="62"/>
      <c r="AA466" s="63"/>
      <c r="AC466" s="64"/>
      <c r="AD466" s="64"/>
      <c r="AU466" s="17"/>
      <c r="AV466" s="17"/>
    </row>
    <row r="467" ht="14.25" customHeight="1">
      <c r="A467" s="17"/>
      <c r="B467" s="17"/>
      <c r="C467" s="61"/>
      <c r="E467" s="62"/>
      <c r="AA467" s="63"/>
      <c r="AC467" s="64"/>
      <c r="AD467" s="64"/>
      <c r="AU467" s="17"/>
      <c r="AV467" s="17"/>
    </row>
    <row r="468" ht="14.25" customHeight="1">
      <c r="A468" s="17"/>
      <c r="B468" s="17"/>
      <c r="C468" s="61"/>
      <c r="E468" s="62"/>
      <c r="AA468" s="63"/>
      <c r="AC468" s="64"/>
      <c r="AD468" s="64"/>
      <c r="AU468" s="17"/>
      <c r="AV468" s="17"/>
    </row>
    <row r="469" ht="14.25" customHeight="1">
      <c r="A469" s="17"/>
      <c r="B469" s="17"/>
      <c r="C469" s="61"/>
      <c r="E469" s="62"/>
      <c r="AA469" s="63"/>
      <c r="AC469" s="64"/>
      <c r="AD469" s="64"/>
      <c r="AU469" s="17"/>
      <c r="AV469" s="17"/>
    </row>
    <row r="470" ht="14.25" customHeight="1">
      <c r="A470" s="17"/>
      <c r="B470" s="17"/>
      <c r="C470" s="61"/>
      <c r="E470" s="62"/>
      <c r="AA470" s="63"/>
      <c r="AC470" s="64"/>
      <c r="AD470" s="64"/>
      <c r="AU470" s="17"/>
      <c r="AV470" s="17"/>
    </row>
    <row r="471" ht="14.25" customHeight="1">
      <c r="A471" s="17"/>
      <c r="B471" s="17"/>
      <c r="C471" s="61"/>
      <c r="E471" s="62"/>
      <c r="AA471" s="63"/>
      <c r="AC471" s="64"/>
      <c r="AD471" s="64"/>
      <c r="AU471" s="17"/>
      <c r="AV471" s="17"/>
    </row>
    <row r="472" ht="14.25" customHeight="1">
      <c r="A472" s="17"/>
      <c r="B472" s="17"/>
      <c r="C472" s="61"/>
      <c r="E472" s="62"/>
      <c r="AA472" s="63"/>
      <c r="AC472" s="64"/>
      <c r="AD472" s="64"/>
      <c r="AU472" s="17"/>
      <c r="AV472" s="17"/>
    </row>
    <row r="473" ht="14.25" customHeight="1">
      <c r="A473" s="17"/>
      <c r="B473" s="17"/>
      <c r="C473" s="61"/>
      <c r="E473" s="62"/>
      <c r="AA473" s="63"/>
      <c r="AC473" s="64"/>
      <c r="AD473" s="64"/>
      <c r="AU473" s="17"/>
      <c r="AV473" s="17"/>
    </row>
    <row r="474" ht="14.25" customHeight="1">
      <c r="A474" s="17"/>
      <c r="B474" s="17"/>
      <c r="C474" s="61"/>
      <c r="E474" s="62"/>
      <c r="AA474" s="63"/>
      <c r="AC474" s="64"/>
      <c r="AD474" s="64"/>
      <c r="AU474" s="17"/>
      <c r="AV474" s="17"/>
    </row>
    <row r="475" ht="14.25" customHeight="1">
      <c r="A475" s="17"/>
      <c r="B475" s="17"/>
      <c r="C475" s="61"/>
      <c r="E475" s="62"/>
      <c r="AA475" s="63"/>
      <c r="AC475" s="64"/>
      <c r="AD475" s="64"/>
      <c r="AU475" s="17"/>
      <c r="AV475" s="17"/>
    </row>
    <row r="476" ht="14.25" customHeight="1">
      <c r="A476" s="17"/>
      <c r="B476" s="17"/>
      <c r="C476" s="61"/>
      <c r="E476" s="62"/>
      <c r="AA476" s="63"/>
      <c r="AC476" s="64"/>
      <c r="AD476" s="64"/>
      <c r="AU476" s="17"/>
      <c r="AV476" s="17"/>
    </row>
    <row r="477" ht="14.25" customHeight="1">
      <c r="A477" s="17"/>
      <c r="B477" s="17"/>
      <c r="C477" s="61"/>
      <c r="E477" s="62"/>
      <c r="AA477" s="63"/>
      <c r="AC477" s="64"/>
      <c r="AD477" s="64"/>
      <c r="AU477" s="17"/>
      <c r="AV477" s="17"/>
    </row>
    <row r="478" ht="14.25" customHeight="1">
      <c r="A478" s="17"/>
      <c r="B478" s="17"/>
      <c r="C478" s="61"/>
      <c r="E478" s="62"/>
      <c r="AA478" s="63"/>
      <c r="AC478" s="64"/>
      <c r="AD478" s="64"/>
      <c r="AU478" s="17"/>
      <c r="AV478" s="17"/>
    </row>
    <row r="479" ht="14.25" customHeight="1">
      <c r="A479" s="17"/>
      <c r="B479" s="17"/>
      <c r="C479" s="61"/>
      <c r="E479" s="62"/>
      <c r="AA479" s="63"/>
      <c r="AC479" s="64"/>
      <c r="AD479" s="64"/>
      <c r="AU479" s="17"/>
      <c r="AV479" s="17"/>
    </row>
    <row r="480" ht="14.25" customHeight="1">
      <c r="A480" s="17"/>
      <c r="B480" s="17"/>
      <c r="C480" s="61"/>
      <c r="E480" s="62"/>
      <c r="AA480" s="63"/>
      <c r="AC480" s="64"/>
      <c r="AD480" s="64"/>
      <c r="AU480" s="17"/>
      <c r="AV480" s="17"/>
    </row>
    <row r="481" ht="14.25" customHeight="1">
      <c r="A481" s="17"/>
      <c r="B481" s="17"/>
      <c r="C481" s="61"/>
      <c r="E481" s="62"/>
      <c r="AA481" s="63"/>
      <c r="AC481" s="64"/>
      <c r="AD481" s="64"/>
      <c r="AU481" s="17"/>
      <c r="AV481" s="17"/>
    </row>
    <row r="482" ht="14.25" customHeight="1">
      <c r="A482" s="17"/>
      <c r="B482" s="17"/>
      <c r="C482" s="61"/>
      <c r="E482" s="62"/>
      <c r="AA482" s="63"/>
      <c r="AC482" s="64"/>
      <c r="AD482" s="64"/>
      <c r="AU482" s="17"/>
      <c r="AV482" s="17"/>
    </row>
    <row r="483" ht="14.25" customHeight="1">
      <c r="A483" s="17"/>
      <c r="B483" s="17"/>
      <c r="C483" s="61"/>
      <c r="E483" s="62"/>
      <c r="AA483" s="63"/>
      <c r="AC483" s="64"/>
      <c r="AD483" s="64"/>
      <c r="AU483" s="17"/>
      <c r="AV483" s="17"/>
    </row>
    <row r="484" ht="14.25" customHeight="1">
      <c r="A484" s="17"/>
      <c r="B484" s="17"/>
      <c r="C484" s="61"/>
      <c r="E484" s="62"/>
      <c r="AA484" s="63"/>
      <c r="AC484" s="64"/>
      <c r="AD484" s="64"/>
      <c r="AU484" s="17"/>
      <c r="AV484" s="17"/>
    </row>
    <row r="485" ht="14.25" customHeight="1">
      <c r="A485" s="17"/>
      <c r="B485" s="17"/>
      <c r="C485" s="61"/>
      <c r="E485" s="62"/>
      <c r="AA485" s="63"/>
      <c r="AC485" s="64"/>
      <c r="AD485" s="64"/>
      <c r="AU485" s="17"/>
      <c r="AV485" s="17"/>
    </row>
    <row r="486" ht="14.25" customHeight="1">
      <c r="A486" s="17"/>
      <c r="B486" s="17"/>
      <c r="C486" s="61"/>
      <c r="E486" s="62"/>
      <c r="AA486" s="63"/>
      <c r="AC486" s="64"/>
      <c r="AD486" s="64"/>
      <c r="AU486" s="17"/>
      <c r="AV486" s="17"/>
    </row>
    <row r="487" ht="14.25" customHeight="1">
      <c r="A487" s="17"/>
      <c r="B487" s="17"/>
      <c r="C487" s="61"/>
      <c r="E487" s="62"/>
      <c r="AA487" s="63"/>
      <c r="AC487" s="64"/>
      <c r="AD487" s="64"/>
      <c r="AU487" s="17"/>
      <c r="AV487" s="17"/>
    </row>
    <row r="488" ht="14.25" customHeight="1">
      <c r="A488" s="17"/>
      <c r="B488" s="17"/>
      <c r="C488" s="61"/>
      <c r="E488" s="62"/>
      <c r="AA488" s="63"/>
      <c r="AC488" s="64"/>
      <c r="AD488" s="64"/>
      <c r="AU488" s="17"/>
      <c r="AV488" s="17"/>
    </row>
    <row r="489" ht="14.25" customHeight="1">
      <c r="A489" s="17"/>
      <c r="B489" s="17"/>
      <c r="C489" s="61"/>
      <c r="E489" s="62"/>
      <c r="AA489" s="63"/>
      <c r="AC489" s="64"/>
      <c r="AD489" s="64"/>
      <c r="AU489" s="17"/>
      <c r="AV489" s="17"/>
    </row>
    <row r="490" ht="14.25" customHeight="1">
      <c r="A490" s="17"/>
      <c r="B490" s="17"/>
      <c r="C490" s="61"/>
      <c r="E490" s="62"/>
      <c r="AA490" s="63"/>
      <c r="AC490" s="64"/>
      <c r="AD490" s="64"/>
      <c r="AU490" s="17"/>
      <c r="AV490" s="17"/>
    </row>
    <row r="491" ht="14.25" customHeight="1">
      <c r="A491" s="17"/>
      <c r="B491" s="17"/>
      <c r="C491" s="61"/>
      <c r="E491" s="62"/>
      <c r="AA491" s="63"/>
      <c r="AC491" s="64"/>
      <c r="AD491" s="64"/>
      <c r="AU491" s="17"/>
      <c r="AV491" s="17"/>
    </row>
    <row r="492" ht="14.25" customHeight="1">
      <c r="A492" s="17"/>
      <c r="B492" s="17"/>
      <c r="C492" s="61"/>
      <c r="E492" s="62"/>
      <c r="AA492" s="63"/>
      <c r="AC492" s="64"/>
      <c r="AD492" s="64"/>
      <c r="AU492" s="17"/>
      <c r="AV492" s="17"/>
    </row>
    <row r="493" ht="14.25" customHeight="1">
      <c r="A493" s="17"/>
      <c r="B493" s="17"/>
      <c r="C493" s="61"/>
      <c r="E493" s="62"/>
      <c r="AA493" s="63"/>
      <c r="AC493" s="64"/>
      <c r="AD493" s="64"/>
      <c r="AU493" s="17"/>
      <c r="AV493" s="17"/>
    </row>
    <row r="494" ht="14.25" customHeight="1">
      <c r="A494" s="17"/>
      <c r="B494" s="17"/>
      <c r="C494" s="61"/>
      <c r="E494" s="62"/>
      <c r="AA494" s="63"/>
      <c r="AC494" s="64"/>
      <c r="AD494" s="64"/>
      <c r="AU494" s="17"/>
      <c r="AV494" s="17"/>
    </row>
    <row r="495" ht="14.25" customHeight="1">
      <c r="A495" s="17"/>
      <c r="B495" s="17"/>
      <c r="C495" s="61"/>
      <c r="E495" s="62"/>
      <c r="AA495" s="63"/>
      <c r="AC495" s="64"/>
      <c r="AD495" s="64"/>
      <c r="AU495" s="17"/>
      <c r="AV495" s="17"/>
    </row>
    <row r="496" ht="14.25" customHeight="1">
      <c r="A496" s="17"/>
      <c r="B496" s="17"/>
      <c r="C496" s="61"/>
      <c r="E496" s="62"/>
      <c r="AA496" s="63"/>
      <c r="AC496" s="64"/>
      <c r="AD496" s="64"/>
      <c r="AU496" s="17"/>
      <c r="AV496" s="17"/>
    </row>
    <row r="497" ht="14.25" customHeight="1">
      <c r="A497" s="17"/>
      <c r="B497" s="17"/>
      <c r="C497" s="61"/>
      <c r="E497" s="62"/>
      <c r="AA497" s="63"/>
      <c r="AC497" s="64"/>
      <c r="AD497" s="64"/>
      <c r="AU497" s="17"/>
      <c r="AV497" s="17"/>
    </row>
    <row r="498" ht="14.25" customHeight="1">
      <c r="A498" s="17"/>
      <c r="B498" s="17"/>
      <c r="C498" s="61"/>
      <c r="E498" s="62"/>
      <c r="AA498" s="63"/>
      <c r="AC498" s="64"/>
      <c r="AD498" s="64"/>
      <c r="AU498" s="17"/>
      <c r="AV498" s="17"/>
    </row>
    <row r="499" ht="14.25" customHeight="1">
      <c r="A499" s="17"/>
      <c r="B499" s="17"/>
      <c r="C499" s="61"/>
      <c r="E499" s="62"/>
      <c r="AA499" s="63"/>
      <c r="AC499" s="64"/>
      <c r="AD499" s="64"/>
      <c r="AU499" s="17"/>
      <c r="AV499" s="17"/>
    </row>
    <row r="500" ht="14.25" customHeight="1">
      <c r="A500" s="17"/>
      <c r="B500" s="17"/>
      <c r="C500" s="61"/>
      <c r="E500" s="62"/>
      <c r="AA500" s="63"/>
      <c r="AC500" s="64"/>
      <c r="AD500" s="64"/>
      <c r="AU500" s="17"/>
      <c r="AV500" s="17"/>
    </row>
    <row r="501" ht="14.25" customHeight="1">
      <c r="A501" s="17"/>
      <c r="B501" s="17"/>
      <c r="C501" s="61"/>
      <c r="E501" s="62"/>
      <c r="AA501" s="63"/>
      <c r="AC501" s="64"/>
      <c r="AD501" s="64"/>
      <c r="AU501" s="17"/>
      <c r="AV501" s="17"/>
    </row>
    <row r="502" ht="14.25" customHeight="1">
      <c r="A502" s="17"/>
      <c r="B502" s="17"/>
      <c r="C502" s="61"/>
      <c r="E502" s="62"/>
      <c r="AA502" s="63"/>
      <c r="AC502" s="64"/>
      <c r="AD502" s="64"/>
      <c r="AU502" s="17"/>
      <c r="AV502" s="17"/>
    </row>
    <row r="503" ht="14.25" customHeight="1">
      <c r="A503" s="17"/>
      <c r="B503" s="17"/>
      <c r="C503" s="61"/>
      <c r="E503" s="62"/>
      <c r="AA503" s="63"/>
      <c r="AC503" s="64"/>
      <c r="AD503" s="64"/>
      <c r="AU503" s="17"/>
      <c r="AV503" s="17"/>
    </row>
    <row r="504" ht="14.25" customHeight="1">
      <c r="A504" s="17"/>
      <c r="B504" s="17"/>
      <c r="C504" s="61"/>
      <c r="E504" s="62"/>
      <c r="AA504" s="63"/>
      <c r="AC504" s="64"/>
      <c r="AD504" s="64"/>
      <c r="AU504" s="17"/>
      <c r="AV504" s="17"/>
    </row>
    <row r="505" ht="14.25" customHeight="1">
      <c r="A505" s="17"/>
      <c r="B505" s="17"/>
      <c r="C505" s="61"/>
      <c r="E505" s="62"/>
      <c r="AA505" s="63"/>
      <c r="AC505" s="64"/>
      <c r="AD505" s="64"/>
      <c r="AU505" s="17"/>
      <c r="AV505" s="17"/>
    </row>
    <row r="506" ht="14.25" customHeight="1">
      <c r="A506" s="17"/>
      <c r="B506" s="17"/>
      <c r="C506" s="61"/>
      <c r="E506" s="62"/>
      <c r="AA506" s="63"/>
      <c r="AC506" s="64"/>
      <c r="AD506" s="64"/>
      <c r="AU506" s="17"/>
      <c r="AV506" s="17"/>
    </row>
    <row r="507" ht="14.25" customHeight="1">
      <c r="A507" s="17"/>
      <c r="B507" s="17"/>
      <c r="C507" s="61"/>
      <c r="E507" s="62"/>
      <c r="AA507" s="63"/>
      <c r="AC507" s="64"/>
      <c r="AD507" s="64"/>
      <c r="AU507" s="17"/>
      <c r="AV507" s="17"/>
    </row>
    <row r="508" ht="14.25" customHeight="1">
      <c r="A508" s="17"/>
      <c r="B508" s="17"/>
      <c r="C508" s="61"/>
      <c r="E508" s="62"/>
      <c r="AA508" s="63"/>
      <c r="AC508" s="64"/>
      <c r="AD508" s="64"/>
      <c r="AU508" s="17"/>
      <c r="AV508" s="17"/>
    </row>
    <row r="509" ht="14.25" customHeight="1">
      <c r="A509" s="17"/>
      <c r="B509" s="17"/>
      <c r="C509" s="61"/>
      <c r="E509" s="62"/>
      <c r="AA509" s="63"/>
      <c r="AC509" s="64"/>
      <c r="AD509" s="64"/>
      <c r="AU509" s="17"/>
      <c r="AV509" s="17"/>
    </row>
    <row r="510" ht="14.25" customHeight="1">
      <c r="A510" s="17"/>
      <c r="B510" s="17"/>
      <c r="C510" s="61"/>
      <c r="E510" s="62"/>
      <c r="AA510" s="63"/>
      <c r="AC510" s="64"/>
      <c r="AD510" s="64"/>
      <c r="AU510" s="17"/>
      <c r="AV510" s="17"/>
    </row>
    <row r="511" ht="14.25" customHeight="1">
      <c r="A511" s="17"/>
      <c r="B511" s="17"/>
      <c r="C511" s="61"/>
      <c r="E511" s="62"/>
      <c r="AA511" s="63"/>
      <c r="AC511" s="64"/>
      <c r="AD511" s="64"/>
      <c r="AU511" s="17"/>
      <c r="AV511" s="17"/>
    </row>
    <row r="512" ht="14.25" customHeight="1">
      <c r="A512" s="17"/>
      <c r="B512" s="17"/>
      <c r="C512" s="61"/>
      <c r="E512" s="62"/>
      <c r="AA512" s="63"/>
      <c r="AC512" s="64"/>
      <c r="AD512" s="64"/>
      <c r="AU512" s="17"/>
      <c r="AV512" s="17"/>
    </row>
    <row r="513" ht="14.25" customHeight="1">
      <c r="A513" s="17"/>
      <c r="B513" s="17"/>
      <c r="C513" s="61"/>
      <c r="E513" s="62"/>
      <c r="AA513" s="63"/>
      <c r="AC513" s="64"/>
      <c r="AD513" s="64"/>
      <c r="AU513" s="17"/>
      <c r="AV513" s="17"/>
    </row>
    <row r="514" ht="14.25" customHeight="1">
      <c r="A514" s="17"/>
      <c r="B514" s="17"/>
      <c r="C514" s="61"/>
      <c r="E514" s="62"/>
      <c r="AA514" s="63"/>
      <c r="AC514" s="64"/>
      <c r="AD514" s="64"/>
      <c r="AU514" s="17"/>
      <c r="AV514" s="17"/>
    </row>
    <row r="515" ht="14.25" customHeight="1">
      <c r="A515" s="17"/>
      <c r="B515" s="17"/>
      <c r="C515" s="61"/>
      <c r="E515" s="62"/>
      <c r="AA515" s="63"/>
      <c r="AC515" s="64"/>
      <c r="AD515" s="64"/>
      <c r="AU515" s="17"/>
      <c r="AV515" s="17"/>
    </row>
    <row r="516" ht="14.25" customHeight="1">
      <c r="A516" s="17"/>
      <c r="B516" s="17"/>
      <c r="C516" s="61"/>
      <c r="E516" s="62"/>
      <c r="AA516" s="63"/>
      <c r="AC516" s="64"/>
      <c r="AD516" s="64"/>
      <c r="AU516" s="17"/>
      <c r="AV516" s="17"/>
    </row>
    <row r="517" ht="14.25" customHeight="1">
      <c r="A517" s="17"/>
      <c r="B517" s="17"/>
      <c r="C517" s="61"/>
      <c r="E517" s="62"/>
      <c r="AA517" s="63"/>
      <c r="AC517" s="64"/>
      <c r="AD517" s="64"/>
      <c r="AU517" s="17"/>
      <c r="AV517" s="17"/>
    </row>
    <row r="518" ht="14.25" customHeight="1">
      <c r="A518" s="17"/>
      <c r="B518" s="17"/>
      <c r="C518" s="61"/>
      <c r="E518" s="62"/>
      <c r="AA518" s="63"/>
      <c r="AC518" s="64"/>
      <c r="AD518" s="64"/>
      <c r="AU518" s="17"/>
      <c r="AV518" s="17"/>
    </row>
    <row r="519" ht="14.25" customHeight="1">
      <c r="A519" s="17"/>
      <c r="B519" s="17"/>
      <c r="C519" s="61"/>
      <c r="E519" s="62"/>
      <c r="AA519" s="63"/>
      <c r="AC519" s="64"/>
      <c r="AD519" s="64"/>
      <c r="AU519" s="17"/>
      <c r="AV519" s="17"/>
    </row>
    <row r="520" ht="14.25" customHeight="1">
      <c r="A520" s="17"/>
      <c r="B520" s="17"/>
      <c r="C520" s="61"/>
      <c r="E520" s="62"/>
      <c r="AA520" s="63"/>
      <c r="AC520" s="64"/>
      <c r="AD520" s="64"/>
      <c r="AU520" s="17"/>
      <c r="AV520" s="17"/>
    </row>
    <row r="521" ht="14.25" customHeight="1">
      <c r="A521" s="17"/>
      <c r="B521" s="17"/>
      <c r="C521" s="61"/>
      <c r="E521" s="62"/>
      <c r="AA521" s="63"/>
      <c r="AC521" s="64"/>
      <c r="AD521" s="64"/>
      <c r="AU521" s="17"/>
      <c r="AV521" s="17"/>
    </row>
    <row r="522" ht="14.25" customHeight="1">
      <c r="A522" s="17"/>
      <c r="B522" s="17"/>
      <c r="C522" s="61"/>
      <c r="E522" s="62"/>
      <c r="AA522" s="63"/>
      <c r="AC522" s="64"/>
      <c r="AD522" s="64"/>
      <c r="AU522" s="17"/>
      <c r="AV522" s="17"/>
    </row>
    <row r="523" ht="14.25" customHeight="1">
      <c r="A523" s="17"/>
      <c r="B523" s="17"/>
      <c r="C523" s="61"/>
      <c r="E523" s="62"/>
      <c r="AA523" s="63"/>
      <c r="AC523" s="64"/>
      <c r="AD523" s="64"/>
      <c r="AU523" s="17"/>
      <c r="AV523" s="17"/>
    </row>
    <row r="524" ht="14.25" customHeight="1">
      <c r="A524" s="17"/>
      <c r="B524" s="17"/>
      <c r="C524" s="61"/>
      <c r="E524" s="62"/>
      <c r="AA524" s="63"/>
      <c r="AC524" s="64"/>
      <c r="AD524" s="64"/>
      <c r="AU524" s="17"/>
      <c r="AV524" s="17"/>
    </row>
    <row r="525" ht="14.25" customHeight="1">
      <c r="A525" s="17"/>
      <c r="B525" s="17"/>
      <c r="C525" s="61"/>
      <c r="E525" s="62"/>
      <c r="AA525" s="63"/>
      <c r="AC525" s="64"/>
      <c r="AD525" s="64"/>
      <c r="AU525" s="17"/>
      <c r="AV525" s="17"/>
    </row>
    <row r="526" ht="14.25" customHeight="1">
      <c r="A526" s="17"/>
      <c r="B526" s="17"/>
      <c r="C526" s="61"/>
      <c r="E526" s="62"/>
      <c r="AA526" s="63"/>
      <c r="AC526" s="64"/>
      <c r="AD526" s="64"/>
      <c r="AU526" s="17"/>
      <c r="AV526" s="17"/>
    </row>
    <row r="527" ht="14.25" customHeight="1">
      <c r="A527" s="17"/>
      <c r="B527" s="17"/>
      <c r="C527" s="61"/>
      <c r="E527" s="62"/>
      <c r="AA527" s="63"/>
      <c r="AC527" s="64"/>
      <c r="AD527" s="64"/>
      <c r="AU527" s="17"/>
      <c r="AV527" s="17"/>
    </row>
    <row r="528" ht="14.25" customHeight="1">
      <c r="A528" s="17"/>
      <c r="B528" s="17"/>
      <c r="C528" s="61"/>
      <c r="E528" s="62"/>
      <c r="AA528" s="63"/>
      <c r="AC528" s="64"/>
      <c r="AD528" s="64"/>
      <c r="AU528" s="17"/>
      <c r="AV528" s="17"/>
    </row>
    <row r="529" ht="14.25" customHeight="1">
      <c r="A529" s="17"/>
      <c r="B529" s="17"/>
      <c r="C529" s="61"/>
      <c r="E529" s="62"/>
      <c r="AA529" s="63"/>
      <c r="AC529" s="64"/>
      <c r="AD529" s="64"/>
      <c r="AU529" s="17"/>
      <c r="AV529" s="17"/>
    </row>
    <row r="530" ht="14.25" customHeight="1">
      <c r="A530" s="17"/>
      <c r="B530" s="17"/>
      <c r="C530" s="61"/>
      <c r="E530" s="62"/>
      <c r="AA530" s="63"/>
      <c r="AC530" s="64"/>
      <c r="AD530" s="64"/>
      <c r="AU530" s="17"/>
      <c r="AV530" s="17"/>
    </row>
    <row r="531" ht="14.25" customHeight="1">
      <c r="A531" s="17"/>
      <c r="B531" s="17"/>
      <c r="C531" s="61"/>
      <c r="E531" s="62"/>
      <c r="AA531" s="63"/>
      <c r="AC531" s="64"/>
      <c r="AD531" s="64"/>
      <c r="AU531" s="17"/>
      <c r="AV531" s="17"/>
    </row>
    <row r="532" ht="14.25" customHeight="1">
      <c r="A532" s="17"/>
      <c r="B532" s="17"/>
      <c r="C532" s="61"/>
      <c r="E532" s="62"/>
      <c r="AA532" s="63"/>
      <c r="AC532" s="64"/>
      <c r="AD532" s="64"/>
      <c r="AU532" s="17"/>
      <c r="AV532" s="17"/>
    </row>
    <row r="533" ht="14.25" customHeight="1">
      <c r="A533" s="17"/>
      <c r="B533" s="17"/>
      <c r="C533" s="61"/>
      <c r="E533" s="62"/>
      <c r="AA533" s="63"/>
      <c r="AC533" s="64"/>
      <c r="AD533" s="64"/>
      <c r="AU533" s="17"/>
      <c r="AV533" s="17"/>
    </row>
    <row r="534" ht="14.25" customHeight="1">
      <c r="A534" s="17"/>
      <c r="B534" s="17"/>
      <c r="C534" s="61"/>
      <c r="E534" s="62"/>
      <c r="AA534" s="63"/>
      <c r="AC534" s="64"/>
      <c r="AD534" s="64"/>
      <c r="AU534" s="17"/>
      <c r="AV534" s="17"/>
    </row>
    <row r="535" ht="14.25" customHeight="1">
      <c r="A535" s="17"/>
      <c r="B535" s="17"/>
      <c r="C535" s="61"/>
      <c r="E535" s="62"/>
      <c r="AA535" s="63"/>
      <c r="AC535" s="64"/>
      <c r="AD535" s="64"/>
      <c r="AU535" s="17"/>
      <c r="AV535" s="17"/>
    </row>
    <row r="536" ht="14.25" customHeight="1">
      <c r="A536" s="17"/>
      <c r="B536" s="17"/>
      <c r="C536" s="61"/>
      <c r="E536" s="62"/>
      <c r="AA536" s="63"/>
      <c r="AC536" s="64"/>
      <c r="AD536" s="64"/>
      <c r="AU536" s="17"/>
      <c r="AV536" s="17"/>
    </row>
    <row r="537" ht="14.25" customHeight="1">
      <c r="A537" s="17"/>
      <c r="B537" s="17"/>
      <c r="C537" s="61"/>
      <c r="E537" s="62"/>
      <c r="AA537" s="63"/>
      <c r="AC537" s="64"/>
      <c r="AD537" s="64"/>
      <c r="AU537" s="17"/>
      <c r="AV537" s="17"/>
    </row>
    <row r="538" ht="14.25" customHeight="1">
      <c r="A538" s="17"/>
      <c r="B538" s="17"/>
      <c r="C538" s="61"/>
      <c r="E538" s="62"/>
      <c r="AA538" s="63"/>
      <c r="AC538" s="64"/>
      <c r="AD538" s="64"/>
      <c r="AU538" s="17"/>
      <c r="AV538" s="17"/>
    </row>
    <row r="539" ht="14.25" customHeight="1">
      <c r="A539" s="17"/>
      <c r="B539" s="17"/>
      <c r="C539" s="61"/>
      <c r="E539" s="62"/>
      <c r="AA539" s="63"/>
      <c r="AC539" s="64"/>
      <c r="AD539" s="64"/>
      <c r="AU539" s="17"/>
      <c r="AV539" s="17"/>
    </row>
    <row r="540" ht="14.25" customHeight="1">
      <c r="A540" s="17"/>
      <c r="B540" s="17"/>
      <c r="C540" s="61"/>
      <c r="E540" s="62"/>
      <c r="AA540" s="63"/>
      <c r="AC540" s="64"/>
      <c r="AD540" s="64"/>
      <c r="AU540" s="17"/>
      <c r="AV540" s="17"/>
    </row>
    <row r="541" ht="14.25" customHeight="1">
      <c r="A541" s="17"/>
      <c r="B541" s="17"/>
      <c r="C541" s="61"/>
      <c r="E541" s="62"/>
      <c r="AA541" s="63"/>
      <c r="AC541" s="64"/>
      <c r="AD541" s="64"/>
      <c r="AU541" s="17"/>
      <c r="AV541" s="17"/>
    </row>
    <row r="542" ht="14.25" customHeight="1">
      <c r="A542" s="17"/>
      <c r="B542" s="17"/>
      <c r="C542" s="61"/>
      <c r="E542" s="62"/>
      <c r="AA542" s="63"/>
      <c r="AC542" s="64"/>
      <c r="AD542" s="64"/>
      <c r="AU542" s="17"/>
      <c r="AV542" s="17"/>
    </row>
    <row r="543" ht="14.25" customHeight="1">
      <c r="A543" s="17"/>
      <c r="B543" s="17"/>
      <c r="C543" s="61"/>
      <c r="E543" s="62"/>
      <c r="AA543" s="63"/>
      <c r="AC543" s="64"/>
      <c r="AD543" s="64"/>
      <c r="AU543" s="17"/>
      <c r="AV543" s="17"/>
    </row>
    <row r="544" ht="14.25" customHeight="1">
      <c r="A544" s="17"/>
      <c r="B544" s="17"/>
      <c r="C544" s="61"/>
      <c r="E544" s="62"/>
      <c r="AA544" s="63"/>
      <c r="AC544" s="64"/>
      <c r="AD544" s="64"/>
      <c r="AU544" s="17"/>
      <c r="AV544" s="17"/>
    </row>
    <row r="545" ht="14.25" customHeight="1">
      <c r="A545" s="17"/>
      <c r="B545" s="17"/>
      <c r="C545" s="61"/>
      <c r="E545" s="62"/>
      <c r="AA545" s="63"/>
      <c r="AC545" s="64"/>
      <c r="AD545" s="64"/>
      <c r="AU545" s="17"/>
      <c r="AV545" s="17"/>
    </row>
    <row r="546" ht="14.25" customHeight="1">
      <c r="A546" s="17"/>
      <c r="B546" s="17"/>
      <c r="C546" s="61"/>
      <c r="E546" s="62"/>
      <c r="AA546" s="63"/>
      <c r="AC546" s="64"/>
      <c r="AD546" s="64"/>
      <c r="AU546" s="17"/>
      <c r="AV546" s="17"/>
    </row>
    <row r="547" ht="14.25" customHeight="1">
      <c r="A547" s="17"/>
      <c r="B547" s="17"/>
      <c r="C547" s="61"/>
      <c r="E547" s="62"/>
      <c r="AA547" s="63"/>
      <c r="AC547" s="64"/>
      <c r="AD547" s="64"/>
      <c r="AU547" s="17"/>
      <c r="AV547" s="17"/>
    </row>
    <row r="548" ht="14.25" customHeight="1">
      <c r="A548" s="17"/>
      <c r="B548" s="17"/>
      <c r="C548" s="61"/>
      <c r="E548" s="62"/>
      <c r="AA548" s="63"/>
      <c r="AC548" s="64"/>
      <c r="AD548" s="64"/>
      <c r="AU548" s="17"/>
      <c r="AV548" s="17"/>
    </row>
    <row r="549" ht="14.25" customHeight="1">
      <c r="A549" s="17"/>
      <c r="B549" s="17"/>
      <c r="C549" s="61"/>
      <c r="E549" s="62"/>
      <c r="AA549" s="63"/>
      <c r="AC549" s="64"/>
      <c r="AD549" s="64"/>
      <c r="AU549" s="17"/>
      <c r="AV549" s="17"/>
    </row>
    <row r="550" ht="14.25" customHeight="1">
      <c r="A550" s="17"/>
      <c r="B550" s="17"/>
      <c r="C550" s="61"/>
      <c r="E550" s="62"/>
      <c r="AA550" s="63"/>
      <c r="AC550" s="64"/>
      <c r="AD550" s="64"/>
      <c r="AU550" s="17"/>
      <c r="AV550" s="17"/>
    </row>
    <row r="551" ht="14.25" customHeight="1">
      <c r="A551" s="17"/>
      <c r="B551" s="17"/>
      <c r="C551" s="61"/>
      <c r="E551" s="62"/>
      <c r="AA551" s="63"/>
      <c r="AC551" s="64"/>
      <c r="AD551" s="64"/>
      <c r="AU551" s="17"/>
      <c r="AV551" s="17"/>
    </row>
    <row r="552" ht="14.25" customHeight="1">
      <c r="A552" s="17"/>
      <c r="B552" s="17"/>
      <c r="C552" s="61"/>
      <c r="E552" s="62"/>
      <c r="AA552" s="63"/>
      <c r="AC552" s="64"/>
      <c r="AD552" s="64"/>
      <c r="AU552" s="17"/>
      <c r="AV552" s="17"/>
    </row>
    <row r="553" ht="14.25" customHeight="1">
      <c r="A553" s="17"/>
      <c r="B553" s="17"/>
      <c r="C553" s="61"/>
      <c r="E553" s="62"/>
      <c r="AA553" s="63"/>
      <c r="AC553" s="64"/>
      <c r="AD553" s="64"/>
      <c r="AU553" s="17"/>
      <c r="AV553" s="17"/>
    </row>
    <row r="554" ht="14.25" customHeight="1">
      <c r="A554" s="17"/>
      <c r="B554" s="17"/>
      <c r="C554" s="61"/>
      <c r="E554" s="62"/>
      <c r="AA554" s="63"/>
      <c r="AC554" s="64"/>
      <c r="AD554" s="64"/>
      <c r="AU554" s="17"/>
      <c r="AV554" s="17"/>
    </row>
    <row r="555" ht="14.25" customHeight="1">
      <c r="A555" s="17"/>
      <c r="B555" s="17"/>
      <c r="C555" s="61"/>
      <c r="E555" s="62"/>
      <c r="AA555" s="63"/>
      <c r="AC555" s="64"/>
      <c r="AD555" s="64"/>
      <c r="AU555" s="17"/>
      <c r="AV555" s="17"/>
    </row>
    <row r="556" ht="14.25" customHeight="1">
      <c r="A556" s="17"/>
      <c r="B556" s="17"/>
      <c r="C556" s="61"/>
      <c r="E556" s="62"/>
      <c r="AA556" s="63"/>
      <c r="AC556" s="64"/>
      <c r="AD556" s="64"/>
      <c r="AU556" s="17"/>
      <c r="AV556" s="17"/>
    </row>
    <row r="557" ht="14.25" customHeight="1">
      <c r="A557" s="17"/>
      <c r="B557" s="17"/>
      <c r="C557" s="61"/>
      <c r="E557" s="62"/>
      <c r="AA557" s="63"/>
      <c r="AC557" s="64"/>
      <c r="AD557" s="64"/>
      <c r="AU557" s="17"/>
      <c r="AV557" s="17"/>
    </row>
    <row r="558" ht="14.25" customHeight="1">
      <c r="A558" s="17"/>
      <c r="B558" s="17"/>
      <c r="C558" s="61"/>
      <c r="E558" s="62"/>
      <c r="AA558" s="63"/>
      <c r="AC558" s="64"/>
      <c r="AD558" s="64"/>
      <c r="AU558" s="17"/>
      <c r="AV558" s="17"/>
    </row>
    <row r="559" ht="14.25" customHeight="1">
      <c r="A559" s="17"/>
      <c r="B559" s="17"/>
      <c r="C559" s="61"/>
      <c r="E559" s="62"/>
      <c r="AA559" s="63"/>
      <c r="AC559" s="64"/>
      <c r="AD559" s="64"/>
      <c r="AU559" s="17"/>
      <c r="AV559" s="17"/>
    </row>
    <row r="560" ht="14.25" customHeight="1">
      <c r="A560" s="17"/>
      <c r="B560" s="17"/>
      <c r="C560" s="61"/>
      <c r="E560" s="62"/>
      <c r="AA560" s="63"/>
      <c r="AC560" s="64"/>
      <c r="AD560" s="64"/>
      <c r="AU560" s="17"/>
      <c r="AV560" s="17"/>
    </row>
    <row r="561" ht="14.25" customHeight="1">
      <c r="A561" s="17"/>
      <c r="B561" s="17"/>
      <c r="C561" s="61"/>
      <c r="E561" s="62"/>
      <c r="AA561" s="63"/>
      <c r="AC561" s="64"/>
      <c r="AD561" s="64"/>
      <c r="AU561" s="17"/>
      <c r="AV561" s="17"/>
    </row>
    <row r="562" ht="14.25" customHeight="1">
      <c r="A562" s="17"/>
      <c r="B562" s="17"/>
      <c r="C562" s="61"/>
      <c r="E562" s="62"/>
      <c r="AA562" s="63"/>
      <c r="AC562" s="64"/>
      <c r="AD562" s="64"/>
      <c r="AU562" s="17"/>
      <c r="AV562" s="17"/>
    </row>
    <row r="563" ht="14.25" customHeight="1">
      <c r="A563" s="17"/>
      <c r="B563" s="17"/>
      <c r="C563" s="61"/>
      <c r="E563" s="62"/>
      <c r="AA563" s="63"/>
      <c r="AC563" s="64"/>
      <c r="AD563" s="64"/>
      <c r="AU563" s="17"/>
      <c r="AV563" s="17"/>
    </row>
    <row r="564" ht="14.25" customHeight="1">
      <c r="A564" s="17"/>
      <c r="B564" s="17"/>
      <c r="C564" s="61"/>
      <c r="E564" s="62"/>
      <c r="AA564" s="63"/>
      <c r="AC564" s="64"/>
      <c r="AD564" s="64"/>
      <c r="AU564" s="17"/>
      <c r="AV564" s="17"/>
    </row>
    <row r="565" ht="14.25" customHeight="1">
      <c r="A565" s="17"/>
      <c r="B565" s="17"/>
      <c r="C565" s="61"/>
      <c r="E565" s="62"/>
      <c r="AA565" s="63"/>
      <c r="AC565" s="64"/>
      <c r="AD565" s="64"/>
      <c r="AU565" s="17"/>
      <c r="AV565" s="17"/>
    </row>
    <row r="566" ht="14.25" customHeight="1">
      <c r="A566" s="17"/>
      <c r="B566" s="17"/>
      <c r="C566" s="61"/>
      <c r="E566" s="62"/>
      <c r="AA566" s="63"/>
      <c r="AC566" s="64"/>
      <c r="AD566" s="64"/>
      <c r="AU566" s="17"/>
      <c r="AV566" s="17"/>
    </row>
    <row r="567" ht="14.25" customHeight="1">
      <c r="A567" s="17"/>
      <c r="B567" s="17"/>
      <c r="C567" s="61"/>
      <c r="E567" s="62"/>
      <c r="AA567" s="63"/>
      <c r="AC567" s="64"/>
      <c r="AD567" s="64"/>
      <c r="AU567" s="17"/>
      <c r="AV567" s="17"/>
    </row>
    <row r="568" ht="14.25" customHeight="1">
      <c r="A568" s="17"/>
      <c r="B568" s="17"/>
      <c r="C568" s="61"/>
      <c r="E568" s="62"/>
      <c r="AA568" s="63"/>
      <c r="AC568" s="64"/>
      <c r="AD568" s="64"/>
      <c r="AU568" s="17"/>
      <c r="AV568" s="17"/>
    </row>
    <row r="569" ht="14.25" customHeight="1">
      <c r="A569" s="17"/>
      <c r="B569" s="17"/>
      <c r="C569" s="61"/>
      <c r="E569" s="62"/>
      <c r="AA569" s="63"/>
      <c r="AC569" s="64"/>
      <c r="AD569" s="64"/>
      <c r="AU569" s="17"/>
      <c r="AV569" s="17"/>
    </row>
    <row r="570" ht="14.25" customHeight="1">
      <c r="A570" s="17"/>
      <c r="B570" s="17"/>
      <c r="C570" s="61"/>
      <c r="E570" s="62"/>
      <c r="AA570" s="63"/>
      <c r="AC570" s="64"/>
      <c r="AD570" s="64"/>
      <c r="AU570" s="17"/>
      <c r="AV570" s="17"/>
    </row>
    <row r="571" ht="14.25" customHeight="1">
      <c r="A571" s="17"/>
      <c r="B571" s="17"/>
      <c r="C571" s="61"/>
      <c r="E571" s="62"/>
      <c r="AA571" s="63"/>
      <c r="AC571" s="64"/>
      <c r="AD571" s="64"/>
      <c r="AU571" s="17"/>
      <c r="AV571" s="17"/>
    </row>
    <row r="572" ht="14.25" customHeight="1">
      <c r="A572" s="17"/>
      <c r="B572" s="17"/>
      <c r="C572" s="61"/>
      <c r="E572" s="62"/>
      <c r="AA572" s="63"/>
      <c r="AC572" s="64"/>
      <c r="AD572" s="64"/>
      <c r="AU572" s="17"/>
      <c r="AV572" s="17"/>
    </row>
    <row r="573" ht="14.25" customHeight="1">
      <c r="A573" s="17"/>
      <c r="B573" s="17"/>
      <c r="C573" s="61"/>
      <c r="E573" s="62"/>
      <c r="AA573" s="63"/>
      <c r="AC573" s="64"/>
      <c r="AD573" s="64"/>
      <c r="AU573" s="17"/>
      <c r="AV573" s="17"/>
    </row>
    <row r="574" ht="14.25" customHeight="1">
      <c r="A574" s="17"/>
      <c r="B574" s="17"/>
      <c r="C574" s="61"/>
      <c r="E574" s="62"/>
      <c r="AA574" s="63"/>
      <c r="AC574" s="64"/>
      <c r="AD574" s="64"/>
      <c r="AU574" s="17"/>
      <c r="AV574" s="17"/>
    </row>
    <row r="575" ht="14.25" customHeight="1">
      <c r="A575" s="17"/>
      <c r="B575" s="17"/>
      <c r="C575" s="61"/>
      <c r="E575" s="62"/>
      <c r="AA575" s="63"/>
      <c r="AC575" s="64"/>
      <c r="AD575" s="64"/>
      <c r="AU575" s="17"/>
      <c r="AV575" s="17"/>
    </row>
    <row r="576" ht="14.25" customHeight="1">
      <c r="A576" s="17"/>
      <c r="B576" s="17"/>
      <c r="C576" s="61"/>
      <c r="E576" s="62"/>
      <c r="AA576" s="63"/>
      <c r="AC576" s="64"/>
      <c r="AD576" s="64"/>
      <c r="AU576" s="17"/>
      <c r="AV576" s="17"/>
    </row>
    <row r="577" ht="14.25" customHeight="1">
      <c r="A577" s="17"/>
      <c r="B577" s="17"/>
      <c r="C577" s="61"/>
      <c r="E577" s="62"/>
      <c r="AA577" s="63"/>
      <c r="AC577" s="64"/>
      <c r="AD577" s="64"/>
      <c r="AU577" s="17"/>
      <c r="AV577" s="17"/>
    </row>
    <row r="578" ht="14.25" customHeight="1">
      <c r="A578" s="17"/>
      <c r="B578" s="17"/>
      <c r="C578" s="61"/>
      <c r="E578" s="62"/>
      <c r="AA578" s="63"/>
      <c r="AC578" s="64"/>
      <c r="AD578" s="64"/>
      <c r="AU578" s="17"/>
      <c r="AV578" s="17"/>
    </row>
    <row r="579" ht="14.25" customHeight="1">
      <c r="A579" s="17"/>
      <c r="B579" s="17"/>
      <c r="C579" s="61"/>
      <c r="E579" s="62"/>
      <c r="AA579" s="63"/>
      <c r="AC579" s="64"/>
      <c r="AD579" s="64"/>
      <c r="AU579" s="17"/>
      <c r="AV579" s="17"/>
    </row>
    <row r="580" ht="14.25" customHeight="1">
      <c r="A580" s="17"/>
      <c r="B580" s="17"/>
      <c r="C580" s="61"/>
      <c r="E580" s="62"/>
      <c r="AA580" s="63"/>
      <c r="AC580" s="64"/>
      <c r="AD580" s="64"/>
      <c r="AU580" s="17"/>
      <c r="AV580" s="17"/>
    </row>
    <row r="581" ht="14.25" customHeight="1">
      <c r="A581" s="17"/>
      <c r="B581" s="17"/>
      <c r="C581" s="61"/>
      <c r="E581" s="62"/>
      <c r="AA581" s="63"/>
      <c r="AC581" s="64"/>
      <c r="AD581" s="64"/>
      <c r="AU581" s="17"/>
      <c r="AV581" s="17"/>
    </row>
    <row r="582" ht="14.25" customHeight="1">
      <c r="A582" s="17"/>
      <c r="B582" s="17"/>
      <c r="C582" s="61"/>
      <c r="E582" s="62"/>
      <c r="AA582" s="63"/>
      <c r="AC582" s="64"/>
      <c r="AD582" s="64"/>
      <c r="AU582" s="17"/>
      <c r="AV582" s="17"/>
    </row>
    <row r="583" ht="14.25" customHeight="1">
      <c r="A583" s="17"/>
      <c r="B583" s="17"/>
      <c r="C583" s="61"/>
      <c r="E583" s="62"/>
      <c r="AA583" s="63"/>
      <c r="AC583" s="64"/>
      <c r="AD583" s="64"/>
      <c r="AU583" s="17"/>
      <c r="AV583" s="17"/>
    </row>
    <row r="584" ht="14.25" customHeight="1">
      <c r="A584" s="17"/>
      <c r="B584" s="17"/>
      <c r="C584" s="61"/>
      <c r="E584" s="62"/>
      <c r="AA584" s="63"/>
      <c r="AC584" s="64"/>
      <c r="AD584" s="64"/>
      <c r="AU584" s="17"/>
      <c r="AV584" s="17"/>
    </row>
    <row r="585" ht="14.25" customHeight="1">
      <c r="A585" s="17"/>
      <c r="B585" s="17"/>
      <c r="C585" s="61"/>
      <c r="E585" s="62"/>
      <c r="AA585" s="63"/>
      <c r="AC585" s="64"/>
      <c r="AD585" s="64"/>
      <c r="AU585" s="17"/>
      <c r="AV585" s="17"/>
    </row>
    <row r="586" ht="14.25" customHeight="1">
      <c r="A586" s="17"/>
      <c r="B586" s="17"/>
      <c r="C586" s="61"/>
      <c r="E586" s="62"/>
      <c r="AA586" s="63"/>
      <c r="AC586" s="64"/>
      <c r="AD586" s="64"/>
      <c r="AU586" s="17"/>
      <c r="AV586" s="17"/>
    </row>
    <row r="587" ht="14.25" customHeight="1">
      <c r="A587" s="17"/>
      <c r="B587" s="17"/>
      <c r="C587" s="61"/>
      <c r="E587" s="62"/>
      <c r="AA587" s="63"/>
      <c r="AC587" s="64"/>
      <c r="AD587" s="64"/>
      <c r="AU587" s="17"/>
      <c r="AV587" s="17"/>
    </row>
    <row r="588" ht="14.25" customHeight="1">
      <c r="A588" s="17"/>
      <c r="B588" s="17"/>
      <c r="C588" s="61"/>
      <c r="E588" s="62"/>
      <c r="AA588" s="63"/>
      <c r="AC588" s="64"/>
      <c r="AD588" s="64"/>
      <c r="AU588" s="17"/>
      <c r="AV588" s="17"/>
    </row>
    <row r="589" ht="14.25" customHeight="1">
      <c r="A589" s="17"/>
      <c r="B589" s="17"/>
      <c r="C589" s="61"/>
      <c r="E589" s="62"/>
      <c r="AA589" s="63"/>
      <c r="AC589" s="64"/>
      <c r="AD589" s="64"/>
      <c r="AU589" s="17"/>
      <c r="AV589" s="17"/>
    </row>
    <row r="590" ht="14.25" customHeight="1">
      <c r="A590" s="17"/>
      <c r="B590" s="17"/>
      <c r="C590" s="61"/>
      <c r="E590" s="62"/>
      <c r="AA590" s="63"/>
      <c r="AC590" s="64"/>
      <c r="AD590" s="64"/>
      <c r="AU590" s="17"/>
      <c r="AV590" s="17"/>
    </row>
    <row r="591" ht="14.25" customHeight="1">
      <c r="A591" s="17"/>
      <c r="B591" s="17"/>
      <c r="C591" s="61"/>
      <c r="E591" s="62"/>
      <c r="AA591" s="63"/>
      <c r="AC591" s="64"/>
      <c r="AD591" s="64"/>
      <c r="AU591" s="17"/>
      <c r="AV591" s="17"/>
    </row>
    <row r="592" ht="14.25" customHeight="1">
      <c r="A592" s="17"/>
      <c r="B592" s="17"/>
      <c r="C592" s="61"/>
      <c r="E592" s="62"/>
      <c r="AA592" s="63"/>
      <c r="AC592" s="64"/>
      <c r="AD592" s="64"/>
      <c r="AU592" s="17"/>
      <c r="AV592" s="17"/>
    </row>
    <row r="593" ht="14.25" customHeight="1">
      <c r="A593" s="17"/>
      <c r="B593" s="17"/>
      <c r="C593" s="61"/>
      <c r="E593" s="62"/>
      <c r="AA593" s="63"/>
      <c r="AC593" s="64"/>
      <c r="AD593" s="64"/>
      <c r="AU593" s="17"/>
      <c r="AV593" s="17"/>
    </row>
    <row r="594" ht="14.25" customHeight="1">
      <c r="A594" s="17"/>
      <c r="B594" s="17"/>
      <c r="C594" s="61"/>
      <c r="E594" s="62"/>
      <c r="AA594" s="63"/>
      <c r="AC594" s="64"/>
      <c r="AD594" s="64"/>
      <c r="AU594" s="17"/>
      <c r="AV594" s="17"/>
    </row>
    <row r="595" ht="14.25" customHeight="1">
      <c r="A595" s="17"/>
      <c r="B595" s="17"/>
      <c r="C595" s="61"/>
      <c r="E595" s="62"/>
      <c r="AA595" s="63"/>
      <c r="AC595" s="64"/>
      <c r="AD595" s="64"/>
      <c r="AU595" s="17"/>
      <c r="AV595" s="17"/>
    </row>
    <row r="596" ht="14.25" customHeight="1">
      <c r="A596" s="17"/>
      <c r="B596" s="17"/>
      <c r="C596" s="61"/>
      <c r="E596" s="62"/>
      <c r="AA596" s="63"/>
      <c r="AC596" s="64"/>
      <c r="AD596" s="64"/>
      <c r="AU596" s="17"/>
      <c r="AV596" s="17"/>
    </row>
    <row r="597" ht="14.25" customHeight="1">
      <c r="A597" s="17"/>
      <c r="B597" s="17"/>
      <c r="C597" s="61"/>
      <c r="E597" s="62"/>
      <c r="AA597" s="63"/>
      <c r="AC597" s="64"/>
      <c r="AD597" s="64"/>
      <c r="AU597" s="17"/>
      <c r="AV597" s="17"/>
    </row>
    <row r="598" ht="14.25" customHeight="1">
      <c r="A598" s="17"/>
      <c r="B598" s="17"/>
      <c r="C598" s="61"/>
      <c r="E598" s="62"/>
      <c r="AA598" s="63"/>
      <c r="AC598" s="64"/>
      <c r="AD598" s="64"/>
      <c r="AU598" s="17"/>
      <c r="AV598" s="17"/>
    </row>
    <row r="599" ht="14.25" customHeight="1">
      <c r="A599" s="17"/>
      <c r="B599" s="17"/>
      <c r="C599" s="61"/>
      <c r="E599" s="62"/>
      <c r="AA599" s="63"/>
      <c r="AC599" s="64"/>
      <c r="AD599" s="64"/>
      <c r="AU599" s="17"/>
      <c r="AV599" s="17"/>
    </row>
    <row r="600" ht="14.25" customHeight="1">
      <c r="A600" s="17"/>
      <c r="B600" s="17"/>
      <c r="C600" s="61"/>
      <c r="E600" s="62"/>
      <c r="AA600" s="63"/>
      <c r="AC600" s="64"/>
      <c r="AD600" s="64"/>
      <c r="AU600" s="17"/>
      <c r="AV600" s="17"/>
    </row>
    <row r="601" ht="14.25" customHeight="1">
      <c r="A601" s="17"/>
      <c r="B601" s="17"/>
      <c r="C601" s="61"/>
      <c r="E601" s="62"/>
      <c r="AA601" s="63"/>
      <c r="AC601" s="64"/>
      <c r="AD601" s="64"/>
      <c r="AU601" s="17"/>
      <c r="AV601" s="17"/>
    </row>
    <row r="602" ht="14.25" customHeight="1">
      <c r="A602" s="17"/>
      <c r="B602" s="17"/>
      <c r="C602" s="61"/>
      <c r="E602" s="62"/>
      <c r="AA602" s="63"/>
      <c r="AC602" s="64"/>
      <c r="AD602" s="64"/>
      <c r="AU602" s="17"/>
      <c r="AV602" s="17"/>
    </row>
    <row r="603" ht="14.25" customHeight="1">
      <c r="A603" s="17"/>
      <c r="B603" s="17"/>
      <c r="C603" s="61"/>
      <c r="E603" s="62"/>
      <c r="AA603" s="63"/>
      <c r="AC603" s="64"/>
      <c r="AD603" s="64"/>
      <c r="AU603" s="17"/>
      <c r="AV603" s="17"/>
    </row>
    <row r="604" ht="14.25" customHeight="1">
      <c r="A604" s="17"/>
      <c r="B604" s="17"/>
      <c r="C604" s="61"/>
      <c r="E604" s="62"/>
      <c r="AA604" s="63"/>
      <c r="AC604" s="64"/>
      <c r="AD604" s="64"/>
      <c r="AU604" s="17"/>
      <c r="AV604" s="17"/>
    </row>
    <row r="605" ht="14.25" customHeight="1">
      <c r="A605" s="17"/>
      <c r="B605" s="17"/>
      <c r="C605" s="61"/>
      <c r="E605" s="62"/>
      <c r="AA605" s="63"/>
      <c r="AC605" s="64"/>
      <c r="AD605" s="64"/>
      <c r="AU605" s="17"/>
      <c r="AV605" s="17"/>
    </row>
    <row r="606" ht="14.25" customHeight="1">
      <c r="A606" s="17"/>
      <c r="B606" s="17"/>
      <c r="C606" s="61"/>
      <c r="E606" s="62"/>
      <c r="AA606" s="63"/>
      <c r="AC606" s="64"/>
      <c r="AD606" s="64"/>
      <c r="AU606" s="17"/>
      <c r="AV606" s="17"/>
    </row>
    <row r="607" ht="14.25" customHeight="1">
      <c r="A607" s="17"/>
      <c r="B607" s="17"/>
      <c r="C607" s="61"/>
      <c r="E607" s="62"/>
      <c r="AA607" s="63"/>
      <c r="AC607" s="64"/>
      <c r="AD607" s="64"/>
      <c r="AU607" s="17"/>
      <c r="AV607" s="17"/>
    </row>
    <row r="608" ht="14.25" customHeight="1">
      <c r="A608" s="17"/>
      <c r="B608" s="17"/>
      <c r="C608" s="61"/>
      <c r="E608" s="62"/>
      <c r="AA608" s="63"/>
      <c r="AC608" s="64"/>
      <c r="AD608" s="64"/>
      <c r="AU608" s="17"/>
      <c r="AV608" s="17"/>
    </row>
    <row r="609" ht="14.25" customHeight="1">
      <c r="A609" s="17"/>
      <c r="B609" s="17"/>
      <c r="C609" s="61"/>
      <c r="E609" s="62"/>
      <c r="AA609" s="63"/>
      <c r="AC609" s="64"/>
      <c r="AD609" s="64"/>
      <c r="AU609" s="17"/>
      <c r="AV609" s="17"/>
    </row>
    <row r="610" ht="14.25" customHeight="1">
      <c r="A610" s="17"/>
      <c r="B610" s="17"/>
      <c r="C610" s="61"/>
      <c r="E610" s="62"/>
      <c r="AA610" s="63"/>
      <c r="AC610" s="64"/>
      <c r="AD610" s="64"/>
      <c r="AU610" s="17"/>
      <c r="AV610" s="17"/>
    </row>
    <row r="611" ht="14.25" customHeight="1">
      <c r="A611" s="17"/>
      <c r="B611" s="17"/>
      <c r="C611" s="61"/>
      <c r="E611" s="62"/>
      <c r="AA611" s="63"/>
      <c r="AC611" s="64"/>
      <c r="AD611" s="64"/>
      <c r="AU611" s="17"/>
      <c r="AV611" s="17"/>
    </row>
    <row r="612" ht="14.25" customHeight="1">
      <c r="A612" s="17"/>
      <c r="B612" s="17"/>
      <c r="C612" s="61"/>
      <c r="E612" s="62"/>
      <c r="AA612" s="63"/>
      <c r="AC612" s="64"/>
      <c r="AD612" s="64"/>
      <c r="AU612" s="17"/>
      <c r="AV612" s="17"/>
    </row>
    <row r="613" ht="14.25" customHeight="1">
      <c r="A613" s="17"/>
      <c r="B613" s="17"/>
      <c r="C613" s="61"/>
      <c r="E613" s="62"/>
      <c r="AA613" s="63"/>
      <c r="AC613" s="64"/>
      <c r="AD613" s="64"/>
      <c r="AU613" s="17"/>
      <c r="AV613" s="17"/>
    </row>
    <row r="614" ht="14.25" customHeight="1">
      <c r="A614" s="17"/>
      <c r="B614" s="17"/>
      <c r="C614" s="61"/>
      <c r="E614" s="62"/>
      <c r="AA614" s="63"/>
      <c r="AC614" s="64"/>
      <c r="AD614" s="64"/>
      <c r="AU614" s="17"/>
      <c r="AV614" s="17"/>
    </row>
    <row r="615" ht="14.25" customHeight="1">
      <c r="A615" s="17"/>
      <c r="B615" s="17"/>
      <c r="C615" s="61"/>
      <c r="E615" s="62"/>
      <c r="AA615" s="63"/>
      <c r="AC615" s="64"/>
      <c r="AD615" s="64"/>
      <c r="AU615" s="17"/>
      <c r="AV615" s="17"/>
    </row>
    <row r="616" ht="14.25" customHeight="1">
      <c r="A616" s="17"/>
      <c r="B616" s="17"/>
      <c r="C616" s="61"/>
      <c r="E616" s="62"/>
      <c r="AA616" s="63"/>
      <c r="AC616" s="64"/>
      <c r="AD616" s="64"/>
      <c r="AU616" s="17"/>
      <c r="AV616" s="17"/>
    </row>
    <row r="617" ht="14.25" customHeight="1">
      <c r="A617" s="17"/>
      <c r="B617" s="17"/>
      <c r="C617" s="61"/>
      <c r="E617" s="62"/>
      <c r="AA617" s="63"/>
      <c r="AC617" s="64"/>
      <c r="AD617" s="64"/>
      <c r="AU617" s="17"/>
      <c r="AV617" s="17"/>
    </row>
    <row r="618" ht="14.25" customHeight="1">
      <c r="A618" s="17"/>
      <c r="B618" s="17"/>
      <c r="C618" s="61"/>
      <c r="E618" s="62"/>
      <c r="AA618" s="63"/>
      <c r="AC618" s="64"/>
      <c r="AD618" s="64"/>
      <c r="AU618" s="17"/>
      <c r="AV618" s="17"/>
    </row>
    <row r="619" ht="14.25" customHeight="1">
      <c r="A619" s="17"/>
      <c r="B619" s="17"/>
      <c r="C619" s="61"/>
      <c r="E619" s="62"/>
      <c r="AA619" s="63"/>
      <c r="AC619" s="64"/>
      <c r="AD619" s="64"/>
      <c r="AU619" s="17"/>
      <c r="AV619" s="17"/>
    </row>
    <row r="620" ht="14.25" customHeight="1">
      <c r="A620" s="17"/>
      <c r="B620" s="17"/>
      <c r="C620" s="61"/>
      <c r="E620" s="62"/>
      <c r="AA620" s="63"/>
      <c r="AC620" s="64"/>
      <c r="AD620" s="64"/>
      <c r="AU620" s="17"/>
      <c r="AV620" s="17"/>
    </row>
    <row r="621" ht="14.25" customHeight="1">
      <c r="A621" s="17"/>
      <c r="B621" s="17"/>
      <c r="C621" s="61"/>
      <c r="E621" s="62"/>
      <c r="AA621" s="63"/>
      <c r="AC621" s="64"/>
      <c r="AD621" s="64"/>
      <c r="AU621" s="17"/>
      <c r="AV621" s="17"/>
    </row>
    <row r="622" ht="14.25" customHeight="1">
      <c r="A622" s="17"/>
      <c r="B622" s="17"/>
      <c r="C622" s="61"/>
      <c r="E622" s="62"/>
      <c r="AA622" s="63"/>
      <c r="AC622" s="64"/>
      <c r="AD622" s="64"/>
      <c r="AU622" s="17"/>
      <c r="AV622" s="17"/>
    </row>
    <row r="623" ht="14.25" customHeight="1">
      <c r="A623" s="17"/>
      <c r="B623" s="17"/>
      <c r="C623" s="61"/>
      <c r="E623" s="62"/>
      <c r="AA623" s="63"/>
      <c r="AC623" s="64"/>
      <c r="AD623" s="64"/>
      <c r="AU623" s="17"/>
      <c r="AV623" s="17"/>
    </row>
    <row r="624" ht="14.25" customHeight="1">
      <c r="A624" s="17"/>
      <c r="B624" s="17"/>
      <c r="C624" s="61"/>
      <c r="E624" s="62"/>
      <c r="AA624" s="63"/>
      <c r="AC624" s="64"/>
      <c r="AD624" s="64"/>
      <c r="AU624" s="17"/>
      <c r="AV624" s="17"/>
    </row>
    <row r="625" ht="14.25" customHeight="1">
      <c r="A625" s="17"/>
      <c r="B625" s="17"/>
      <c r="C625" s="61"/>
      <c r="E625" s="62"/>
      <c r="AA625" s="63"/>
      <c r="AC625" s="64"/>
      <c r="AD625" s="64"/>
      <c r="AU625" s="17"/>
      <c r="AV625" s="17"/>
    </row>
    <row r="626" ht="14.25" customHeight="1">
      <c r="A626" s="17"/>
      <c r="B626" s="17"/>
      <c r="C626" s="61"/>
      <c r="E626" s="62"/>
      <c r="AA626" s="63"/>
      <c r="AC626" s="64"/>
      <c r="AD626" s="64"/>
      <c r="AU626" s="17"/>
      <c r="AV626" s="17"/>
    </row>
    <row r="627" ht="14.25" customHeight="1">
      <c r="A627" s="17"/>
      <c r="B627" s="17"/>
      <c r="C627" s="61"/>
      <c r="E627" s="62"/>
      <c r="AA627" s="63"/>
      <c r="AC627" s="64"/>
      <c r="AD627" s="64"/>
      <c r="AU627" s="17"/>
      <c r="AV627" s="17"/>
    </row>
    <row r="628" ht="14.25" customHeight="1">
      <c r="A628" s="17"/>
      <c r="B628" s="17"/>
      <c r="C628" s="61"/>
      <c r="E628" s="62"/>
      <c r="AA628" s="63"/>
      <c r="AC628" s="64"/>
      <c r="AD628" s="64"/>
      <c r="AU628" s="17"/>
      <c r="AV628" s="17"/>
    </row>
    <row r="629" ht="14.25" customHeight="1">
      <c r="A629" s="17"/>
      <c r="B629" s="17"/>
      <c r="C629" s="61"/>
      <c r="E629" s="62"/>
      <c r="AA629" s="63"/>
      <c r="AC629" s="64"/>
      <c r="AD629" s="64"/>
      <c r="AU629" s="17"/>
      <c r="AV629" s="17"/>
    </row>
    <row r="630" ht="14.25" customHeight="1">
      <c r="A630" s="17"/>
      <c r="B630" s="17"/>
      <c r="C630" s="61"/>
      <c r="E630" s="62"/>
      <c r="AA630" s="63"/>
      <c r="AC630" s="64"/>
      <c r="AD630" s="64"/>
      <c r="AU630" s="17"/>
      <c r="AV630" s="17"/>
    </row>
    <row r="631" ht="14.25" customHeight="1">
      <c r="A631" s="17"/>
      <c r="B631" s="17"/>
      <c r="C631" s="61"/>
      <c r="E631" s="62"/>
      <c r="AA631" s="63"/>
      <c r="AC631" s="64"/>
      <c r="AD631" s="64"/>
      <c r="AU631" s="17"/>
      <c r="AV631" s="17"/>
    </row>
    <row r="632" ht="14.25" customHeight="1">
      <c r="A632" s="17"/>
      <c r="B632" s="17"/>
      <c r="C632" s="61"/>
      <c r="E632" s="62"/>
      <c r="AA632" s="63"/>
      <c r="AC632" s="64"/>
      <c r="AD632" s="64"/>
      <c r="AU632" s="17"/>
      <c r="AV632" s="17"/>
    </row>
    <row r="633" ht="14.25" customHeight="1">
      <c r="A633" s="17"/>
      <c r="B633" s="17"/>
      <c r="C633" s="61"/>
      <c r="E633" s="62"/>
      <c r="AA633" s="63"/>
      <c r="AC633" s="64"/>
      <c r="AD633" s="64"/>
      <c r="AU633" s="17"/>
      <c r="AV633" s="17"/>
    </row>
    <row r="634" ht="14.25" customHeight="1">
      <c r="A634" s="17"/>
      <c r="B634" s="17"/>
      <c r="C634" s="61"/>
      <c r="E634" s="62"/>
      <c r="AA634" s="63"/>
      <c r="AC634" s="64"/>
      <c r="AD634" s="64"/>
      <c r="AU634" s="17"/>
      <c r="AV634" s="17"/>
    </row>
    <row r="635" ht="14.25" customHeight="1">
      <c r="A635" s="17"/>
      <c r="B635" s="17"/>
      <c r="C635" s="61"/>
      <c r="E635" s="62"/>
      <c r="AA635" s="63"/>
      <c r="AC635" s="64"/>
      <c r="AD635" s="64"/>
      <c r="AU635" s="17"/>
      <c r="AV635" s="17"/>
    </row>
    <row r="636" ht="14.25" customHeight="1">
      <c r="A636" s="17"/>
      <c r="B636" s="17"/>
      <c r="C636" s="61"/>
      <c r="E636" s="62"/>
      <c r="AA636" s="63"/>
      <c r="AC636" s="64"/>
      <c r="AD636" s="64"/>
      <c r="AU636" s="17"/>
      <c r="AV636" s="17"/>
    </row>
    <row r="637" ht="14.25" customHeight="1">
      <c r="A637" s="17"/>
      <c r="B637" s="17"/>
      <c r="C637" s="61"/>
      <c r="E637" s="62"/>
      <c r="AA637" s="63"/>
      <c r="AC637" s="64"/>
      <c r="AD637" s="64"/>
      <c r="AU637" s="17"/>
      <c r="AV637" s="17"/>
    </row>
    <row r="638" ht="14.25" customHeight="1">
      <c r="A638" s="17"/>
      <c r="B638" s="17"/>
      <c r="C638" s="61"/>
      <c r="E638" s="62"/>
      <c r="AA638" s="63"/>
      <c r="AC638" s="64"/>
      <c r="AD638" s="64"/>
      <c r="AU638" s="17"/>
      <c r="AV638" s="17"/>
    </row>
    <row r="639" ht="14.25" customHeight="1">
      <c r="A639" s="17"/>
      <c r="B639" s="17"/>
      <c r="C639" s="61"/>
      <c r="E639" s="62"/>
      <c r="AA639" s="63"/>
      <c r="AC639" s="64"/>
      <c r="AD639" s="64"/>
      <c r="AU639" s="17"/>
      <c r="AV639" s="17"/>
    </row>
    <row r="640" ht="14.25" customHeight="1">
      <c r="A640" s="17"/>
      <c r="B640" s="17"/>
      <c r="C640" s="61"/>
      <c r="E640" s="62"/>
      <c r="AA640" s="63"/>
      <c r="AC640" s="64"/>
      <c r="AD640" s="64"/>
      <c r="AU640" s="17"/>
      <c r="AV640" s="17"/>
    </row>
    <row r="641" ht="14.25" customHeight="1">
      <c r="A641" s="17"/>
      <c r="B641" s="17"/>
      <c r="C641" s="61"/>
      <c r="E641" s="62"/>
      <c r="AA641" s="63"/>
      <c r="AC641" s="64"/>
      <c r="AD641" s="64"/>
      <c r="AU641" s="17"/>
      <c r="AV641" s="17"/>
    </row>
    <row r="642" ht="14.25" customHeight="1">
      <c r="A642" s="17"/>
      <c r="B642" s="17"/>
      <c r="C642" s="61"/>
      <c r="E642" s="62"/>
      <c r="AA642" s="63"/>
      <c r="AC642" s="64"/>
      <c r="AD642" s="64"/>
      <c r="AU642" s="17"/>
      <c r="AV642" s="17"/>
    </row>
    <row r="643" ht="14.25" customHeight="1">
      <c r="A643" s="17"/>
      <c r="B643" s="17"/>
      <c r="C643" s="61"/>
      <c r="E643" s="62"/>
      <c r="AA643" s="63"/>
      <c r="AC643" s="64"/>
      <c r="AD643" s="64"/>
      <c r="AU643" s="17"/>
      <c r="AV643" s="17"/>
    </row>
    <row r="644" ht="14.25" customHeight="1">
      <c r="A644" s="17"/>
      <c r="B644" s="17"/>
      <c r="C644" s="61"/>
      <c r="E644" s="62"/>
      <c r="AA644" s="63"/>
      <c r="AC644" s="64"/>
      <c r="AD644" s="64"/>
      <c r="AU644" s="17"/>
      <c r="AV644" s="17"/>
    </row>
    <row r="645" ht="14.25" customHeight="1">
      <c r="A645" s="17"/>
      <c r="B645" s="17"/>
      <c r="C645" s="61"/>
      <c r="E645" s="62"/>
      <c r="AA645" s="63"/>
      <c r="AC645" s="64"/>
      <c r="AD645" s="64"/>
      <c r="AU645" s="17"/>
      <c r="AV645" s="17"/>
    </row>
    <row r="646" ht="14.25" customHeight="1">
      <c r="A646" s="17"/>
      <c r="B646" s="17"/>
      <c r="C646" s="61"/>
      <c r="E646" s="62"/>
      <c r="AA646" s="63"/>
      <c r="AC646" s="64"/>
      <c r="AD646" s="64"/>
      <c r="AU646" s="17"/>
      <c r="AV646" s="17"/>
    </row>
    <row r="647" ht="14.25" customHeight="1">
      <c r="A647" s="17"/>
      <c r="B647" s="17"/>
      <c r="C647" s="61"/>
      <c r="E647" s="62"/>
      <c r="AA647" s="63"/>
      <c r="AC647" s="64"/>
      <c r="AD647" s="64"/>
      <c r="AU647" s="17"/>
      <c r="AV647" s="17"/>
    </row>
    <row r="648" ht="14.25" customHeight="1">
      <c r="A648" s="17"/>
      <c r="B648" s="17"/>
      <c r="C648" s="61"/>
      <c r="E648" s="62"/>
      <c r="AA648" s="63"/>
      <c r="AC648" s="64"/>
      <c r="AD648" s="64"/>
      <c r="AU648" s="17"/>
      <c r="AV648" s="17"/>
    </row>
    <row r="649" ht="14.25" customHeight="1">
      <c r="A649" s="17"/>
      <c r="B649" s="17"/>
      <c r="C649" s="61"/>
      <c r="E649" s="62"/>
      <c r="AA649" s="63"/>
      <c r="AC649" s="64"/>
      <c r="AD649" s="64"/>
      <c r="AU649" s="17"/>
      <c r="AV649" s="17"/>
    </row>
    <row r="650" ht="14.25" customHeight="1">
      <c r="A650" s="17"/>
      <c r="B650" s="17"/>
      <c r="C650" s="61"/>
      <c r="E650" s="62"/>
      <c r="AA650" s="63"/>
      <c r="AC650" s="64"/>
      <c r="AD650" s="64"/>
      <c r="AU650" s="17"/>
      <c r="AV650" s="17"/>
    </row>
    <row r="651" ht="14.25" customHeight="1">
      <c r="A651" s="17"/>
      <c r="B651" s="17"/>
      <c r="C651" s="61"/>
      <c r="E651" s="62"/>
      <c r="AA651" s="63"/>
      <c r="AC651" s="64"/>
      <c r="AD651" s="64"/>
      <c r="AU651" s="17"/>
      <c r="AV651" s="17"/>
    </row>
    <row r="652" ht="14.25" customHeight="1">
      <c r="A652" s="17"/>
      <c r="B652" s="17"/>
      <c r="C652" s="61"/>
      <c r="E652" s="62"/>
      <c r="AA652" s="63"/>
      <c r="AC652" s="64"/>
      <c r="AD652" s="64"/>
      <c r="AU652" s="17"/>
      <c r="AV652" s="17"/>
    </row>
    <row r="653" ht="14.25" customHeight="1">
      <c r="A653" s="17"/>
      <c r="B653" s="17"/>
      <c r="C653" s="61"/>
      <c r="E653" s="62"/>
      <c r="AA653" s="63"/>
      <c r="AC653" s="64"/>
      <c r="AD653" s="64"/>
      <c r="AU653" s="17"/>
      <c r="AV653" s="17"/>
    </row>
    <row r="654" ht="14.25" customHeight="1">
      <c r="A654" s="17"/>
      <c r="B654" s="17"/>
      <c r="C654" s="61"/>
      <c r="E654" s="62"/>
      <c r="AA654" s="63"/>
      <c r="AC654" s="64"/>
      <c r="AD654" s="64"/>
      <c r="AU654" s="17"/>
      <c r="AV654" s="17"/>
    </row>
    <row r="655" ht="14.25" customHeight="1">
      <c r="A655" s="17"/>
      <c r="B655" s="17"/>
      <c r="C655" s="61"/>
      <c r="E655" s="62"/>
      <c r="AA655" s="63"/>
      <c r="AC655" s="64"/>
      <c r="AD655" s="64"/>
      <c r="AU655" s="17"/>
      <c r="AV655" s="17"/>
    </row>
    <row r="656" ht="14.25" customHeight="1">
      <c r="A656" s="17"/>
      <c r="B656" s="17"/>
      <c r="C656" s="61"/>
      <c r="E656" s="62"/>
      <c r="AA656" s="63"/>
      <c r="AC656" s="64"/>
      <c r="AD656" s="64"/>
      <c r="AU656" s="17"/>
      <c r="AV656" s="17"/>
    </row>
    <row r="657" ht="14.25" customHeight="1">
      <c r="A657" s="17"/>
      <c r="B657" s="17"/>
      <c r="C657" s="61"/>
      <c r="E657" s="62"/>
      <c r="AA657" s="63"/>
      <c r="AC657" s="64"/>
      <c r="AD657" s="64"/>
      <c r="AU657" s="17"/>
      <c r="AV657" s="17"/>
    </row>
    <row r="658" ht="14.25" customHeight="1">
      <c r="A658" s="17"/>
      <c r="B658" s="17"/>
      <c r="C658" s="61"/>
      <c r="E658" s="62"/>
      <c r="AA658" s="63"/>
      <c r="AC658" s="64"/>
      <c r="AD658" s="64"/>
      <c r="AU658" s="17"/>
      <c r="AV658" s="17"/>
    </row>
    <row r="659" ht="14.25" customHeight="1">
      <c r="A659" s="17"/>
      <c r="B659" s="17"/>
      <c r="C659" s="61"/>
      <c r="E659" s="62"/>
      <c r="AA659" s="63"/>
      <c r="AC659" s="64"/>
      <c r="AD659" s="64"/>
      <c r="AU659" s="17"/>
      <c r="AV659" s="17"/>
    </row>
    <row r="660" ht="14.25" customHeight="1">
      <c r="A660" s="17"/>
      <c r="B660" s="17"/>
      <c r="C660" s="61"/>
      <c r="E660" s="62"/>
      <c r="AA660" s="63"/>
      <c r="AC660" s="64"/>
      <c r="AD660" s="64"/>
      <c r="AU660" s="17"/>
      <c r="AV660" s="17"/>
    </row>
    <row r="661" ht="14.25" customHeight="1">
      <c r="A661" s="17"/>
      <c r="B661" s="17"/>
      <c r="C661" s="61"/>
      <c r="E661" s="62"/>
      <c r="AA661" s="63"/>
      <c r="AC661" s="64"/>
      <c r="AD661" s="64"/>
      <c r="AU661" s="17"/>
      <c r="AV661" s="17"/>
    </row>
    <row r="662" ht="14.25" customHeight="1">
      <c r="A662" s="17"/>
      <c r="B662" s="17"/>
      <c r="C662" s="61"/>
      <c r="E662" s="62"/>
      <c r="AA662" s="63"/>
      <c r="AC662" s="64"/>
      <c r="AD662" s="64"/>
      <c r="AU662" s="17"/>
      <c r="AV662" s="17"/>
    </row>
    <row r="663" ht="14.25" customHeight="1">
      <c r="A663" s="17"/>
      <c r="B663" s="17"/>
      <c r="C663" s="61"/>
      <c r="E663" s="62"/>
      <c r="AA663" s="63"/>
      <c r="AC663" s="64"/>
      <c r="AD663" s="64"/>
      <c r="AU663" s="17"/>
      <c r="AV663" s="17"/>
    </row>
    <row r="664" ht="14.25" customHeight="1">
      <c r="A664" s="17"/>
      <c r="B664" s="17"/>
      <c r="C664" s="61"/>
      <c r="E664" s="62"/>
      <c r="AA664" s="63"/>
      <c r="AC664" s="64"/>
      <c r="AD664" s="64"/>
      <c r="AU664" s="17"/>
      <c r="AV664" s="17"/>
    </row>
    <row r="665" ht="14.25" customHeight="1">
      <c r="A665" s="17"/>
      <c r="B665" s="17"/>
      <c r="C665" s="61"/>
      <c r="E665" s="62"/>
      <c r="AA665" s="63"/>
      <c r="AC665" s="64"/>
      <c r="AD665" s="64"/>
      <c r="AU665" s="17"/>
      <c r="AV665" s="17"/>
    </row>
    <row r="666" ht="14.25" customHeight="1">
      <c r="A666" s="17"/>
      <c r="B666" s="17"/>
      <c r="C666" s="61"/>
      <c r="E666" s="62"/>
      <c r="AA666" s="63"/>
      <c r="AC666" s="64"/>
      <c r="AD666" s="64"/>
      <c r="AU666" s="17"/>
      <c r="AV666" s="17"/>
    </row>
    <row r="667" ht="14.25" customHeight="1">
      <c r="A667" s="17"/>
      <c r="B667" s="17"/>
      <c r="C667" s="61"/>
      <c r="E667" s="62"/>
      <c r="AA667" s="63"/>
      <c r="AC667" s="64"/>
      <c r="AD667" s="64"/>
      <c r="AU667" s="17"/>
      <c r="AV667" s="17"/>
    </row>
    <row r="668" ht="14.25" customHeight="1">
      <c r="A668" s="17"/>
      <c r="B668" s="17"/>
      <c r="C668" s="61"/>
      <c r="E668" s="62"/>
      <c r="AA668" s="63"/>
      <c r="AC668" s="64"/>
      <c r="AD668" s="64"/>
      <c r="AU668" s="17"/>
      <c r="AV668" s="17"/>
    </row>
    <row r="669" ht="14.25" customHeight="1">
      <c r="A669" s="17"/>
      <c r="B669" s="17"/>
      <c r="C669" s="61"/>
      <c r="E669" s="62"/>
      <c r="AA669" s="63"/>
      <c r="AC669" s="64"/>
      <c r="AD669" s="64"/>
      <c r="AU669" s="17"/>
      <c r="AV669" s="17"/>
    </row>
    <row r="670" ht="14.25" customHeight="1">
      <c r="A670" s="17"/>
      <c r="B670" s="17"/>
      <c r="C670" s="61"/>
      <c r="E670" s="62"/>
      <c r="AA670" s="63"/>
      <c r="AC670" s="64"/>
      <c r="AD670" s="64"/>
      <c r="AU670" s="17"/>
      <c r="AV670" s="17"/>
    </row>
    <row r="671" ht="14.25" customHeight="1">
      <c r="A671" s="17"/>
      <c r="B671" s="17"/>
      <c r="C671" s="61"/>
      <c r="E671" s="62"/>
      <c r="AA671" s="63"/>
      <c r="AC671" s="64"/>
      <c r="AD671" s="64"/>
      <c r="AU671" s="17"/>
      <c r="AV671" s="17"/>
    </row>
    <row r="672" ht="14.25" customHeight="1">
      <c r="A672" s="17"/>
      <c r="B672" s="17"/>
      <c r="C672" s="61"/>
      <c r="E672" s="62"/>
      <c r="AA672" s="63"/>
      <c r="AC672" s="64"/>
      <c r="AD672" s="64"/>
      <c r="AU672" s="17"/>
      <c r="AV672" s="17"/>
    </row>
    <row r="673" ht="14.25" customHeight="1">
      <c r="A673" s="17"/>
      <c r="B673" s="17"/>
      <c r="C673" s="61"/>
      <c r="E673" s="62"/>
      <c r="AA673" s="63"/>
      <c r="AC673" s="64"/>
      <c r="AD673" s="64"/>
      <c r="AU673" s="17"/>
      <c r="AV673" s="17"/>
    </row>
    <row r="674" ht="14.25" customHeight="1">
      <c r="A674" s="17"/>
      <c r="B674" s="17"/>
      <c r="C674" s="61"/>
      <c r="E674" s="62"/>
      <c r="AA674" s="63"/>
      <c r="AC674" s="64"/>
      <c r="AD674" s="64"/>
      <c r="AU674" s="17"/>
      <c r="AV674" s="17"/>
    </row>
    <row r="675" ht="14.25" customHeight="1">
      <c r="A675" s="17"/>
      <c r="B675" s="17"/>
      <c r="C675" s="61"/>
      <c r="E675" s="62"/>
      <c r="AA675" s="63"/>
      <c r="AC675" s="64"/>
      <c r="AD675" s="64"/>
      <c r="AU675" s="17"/>
      <c r="AV675" s="17"/>
    </row>
    <row r="676" ht="14.25" customHeight="1">
      <c r="A676" s="17"/>
      <c r="B676" s="17"/>
      <c r="C676" s="61"/>
      <c r="E676" s="62"/>
      <c r="AA676" s="63"/>
      <c r="AC676" s="64"/>
      <c r="AD676" s="64"/>
      <c r="AU676" s="17"/>
      <c r="AV676" s="17"/>
    </row>
    <row r="677" ht="14.25" customHeight="1">
      <c r="A677" s="17"/>
      <c r="B677" s="17"/>
      <c r="C677" s="61"/>
      <c r="E677" s="62"/>
      <c r="AA677" s="63"/>
      <c r="AC677" s="64"/>
      <c r="AD677" s="64"/>
      <c r="AU677" s="17"/>
      <c r="AV677" s="17"/>
    </row>
    <row r="678" ht="14.25" customHeight="1">
      <c r="A678" s="17"/>
      <c r="B678" s="17"/>
      <c r="C678" s="61"/>
      <c r="E678" s="62"/>
      <c r="AA678" s="63"/>
      <c r="AC678" s="64"/>
      <c r="AD678" s="64"/>
      <c r="AU678" s="17"/>
      <c r="AV678" s="17"/>
    </row>
    <row r="679" ht="14.25" customHeight="1">
      <c r="A679" s="17"/>
      <c r="B679" s="17"/>
      <c r="C679" s="61"/>
      <c r="E679" s="62"/>
      <c r="AA679" s="63"/>
      <c r="AC679" s="64"/>
      <c r="AD679" s="64"/>
      <c r="AU679" s="17"/>
      <c r="AV679" s="17"/>
    </row>
    <row r="680" ht="14.25" customHeight="1">
      <c r="A680" s="17"/>
      <c r="B680" s="17"/>
      <c r="C680" s="61"/>
      <c r="E680" s="62"/>
      <c r="AA680" s="63"/>
      <c r="AC680" s="64"/>
      <c r="AD680" s="64"/>
      <c r="AU680" s="17"/>
      <c r="AV680" s="17"/>
    </row>
    <row r="681" ht="14.25" customHeight="1">
      <c r="A681" s="17"/>
      <c r="B681" s="17"/>
      <c r="C681" s="61"/>
      <c r="E681" s="62"/>
      <c r="AA681" s="63"/>
      <c r="AC681" s="64"/>
      <c r="AD681" s="64"/>
      <c r="AU681" s="17"/>
      <c r="AV681" s="17"/>
    </row>
    <row r="682" ht="14.25" customHeight="1">
      <c r="A682" s="17"/>
      <c r="B682" s="17"/>
      <c r="C682" s="61"/>
      <c r="E682" s="62"/>
      <c r="AA682" s="63"/>
      <c r="AC682" s="64"/>
      <c r="AD682" s="64"/>
      <c r="AU682" s="17"/>
      <c r="AV682" s="17"/>
    </row>
    <row r="683" ht="14.25" customHeight="1">
      <c r="A683" s="17"/>
      <c r="B683" s="17"/>
      <c r="C683" s="61"/>
      <c r="E683" s="62"/>
      <c r="AA683" s="63"/>
      <c r="AC683" s="64"/>
      <c r="AD683" s="64"/>
      <c r="AU683" s="17"/>
      <c r="AV683" s="17"/>
    </row>
    <row r="684" ht="14.25" customHeight="1">
      <c r="A684" s="17"/>
      <c r="B684" s="17"/>
      <c r="C684" s="61"/>
      <c r="E684" s="62"/>
      <c r="AA684" s="63"/>
      <c r="AC684" s="64"/>
      <c r="AD684" s="64"/>
      <c r="AU684" s="17"/>
      <c r="AV684" s="17"/>
    </row>
    <row r="685" ht="14.25" customHeight="1">
      <c r="A685" s="17"/>
      <c r="B685" s="17"/>
      <c r="C685" s="61"/>
      <c r="E685" s="62"/>
      <c r="AA685" s="63"/>
      <c r="AC685" s="64"/>
      <c r="AD685" s="64"/>
      <c r="AU685" s="17"/>
      <c r="AV685" s="17"/>
    </row>
    <row r="686" ht="14.25" customHeight="1">
      <c r="A686" s="17"/>
      <c r="B686" s="17"/>
      <c r="C686" s="61"/>
      <c r="E686" s="62"/>
      <c r="AA686" s="63"/>
      <c r="AC686" s="64"/>
      <c r="AD686" s="64"/>
      <c r="AU686" s="17"/>
      <c r="AV686" s="17"/>
    </row>
    <row r="687" ht="14.25" customHeight="1">
      <c r="A687" s="17"/>
      <c r="B687" s="17"/>
      <c r="C687" s="61"/>
      <c r="E687" s="62"/>
      <c r="AA687" s="63"/>
      <c r="AC687" s="64"/>
      <c r="AD687" s="64"/>
      <c r="AU687" s="17"/>
      <c r="AV687" s="17"/>
    </row>
    <row r="688" ht="14.25" customHeight="1">
      <c r="A688" s="17"/>
      <c r="B688" s="17"/>
      <c r="C688" s="61"/>
      <c r="E688" s="62"/>
      <c r="AA688" s="63"/>
      <c r="AC688" s="64"/>
      <c r="AD688" s="64"/>
      <c r="AU688" s="17"/>
      <c r="AV688" s="17"/>
    </row>
    <row r="689" ht="14.25" customHeight="1">
      <c r="A689" s="17"/>
      <c r="B689" s="17"/>
      <c r="C689" s="61"/>
      <c r="E689" s="62"/>
      <c r="AA689" s="63"/>
      <c r="AC689" s="64"/>
      <c r="AD689" s="64"/>
      <c r="AU689" s="17"/>
      <c r="AV689" s="17"/>
    </row>
    <row r="690" ht="14.25" customHeight="1">
      <c r="A690" s="17"/>
      <c r="B690" s="17"/>
      <c r="C690" s="61"/>
      <c r="E690" s="62"/>
      <c r="AA690" s="63"/>
      <c r="AC690" s="64"/>
      <c r="AD690" s="64"/>
      <c r="AU690" s="17"/>
      <c r="AV690" s="17"/>
    </row>
    <row r="691" ht="14.25" customHeight="1">
      <c r="A691" s="17"/>
      <c r="B691" s="17"/>
      <c r="C691" s="61"/>
      <c r="E691" s="62"/>
      <c r="AA691" s="63"/>
      <c r="AC691" s="64"/>
      <c r="AD691" s="64"/>
      <c r="AU691" s="17"/>
      <c r="AV691" s="17"/>
    </row>
    <row r="692" ht="14.25" customHeight="1">
      <c r="A692" s="17"/>
      <c r="B692" s="17"/>
      <c r="C692" s="61"/>
      <c r="E692" s="62"/>
      <c r="AA692" s="63"/>
      <c r="AC692" s="64"/>
      <c r="AD692" s="64"/>
      <c r="AU692" s="17"/>
      <c r="AV692" s="17"/>
    </row>
    <row r="693" ht="14.25" customHeight="1">
      <c r="A693" s="17"/>
      <c r="B693" s="17"/>
      <c r="C693" s="61"/>
      <c r="E693" s="62"/>
      <c r="AA693" s="63"/>
      <c r="AC693" s="64"/>
      <c r="AD693" s="64"/>
      <c r="AU693" s="17"/>
      <c r="AV693" s="17"/>
    </row>
    <row r="694" ht="14.25" customHeight="1">
      <c r="A694" s="17"/>
      <c r="B694" s="17"/>
      <c r="C694" s="61"/>
      <c r="E694" s="62"/>
      <c r="AA694" s="63"/>
      <c r="AC694" s="64"/>
      <c r="AD694" s="64"/>
      <c r="AU694" s="17"/>
      <c r="AV694" s="17"/>
    </row>
    <row r="695" ht="14.25" customHeight="1">
      <c r="A695" s="17"/>
      <c r="B695" s="17"/>
      <c r="C695" s="61"/>
      <c r="E695" s="62"/>
      <c r="AA695" s="63"/>
      <c r="AC695" s="64"/>
      <c r="AD695" s="64"/>
      <c r="AU695" s="17"/>
      <c r="AV695" s="17"/>
    </row>
    <row r="696" ht="14.25" customHeight="1">
      <c r="A696" s="17"/>
      <c r="B696" s="17"/>
      <c r="C696" s="61"/>
      <c r="E696" s="62"/>
      <c r="AA696" s="63"/>
      <c r="AC696" s="64"/>
      <c r="AD696" s="64"/>
      <c r="AU696" s="17"/>
      <c r="AV696" s="17"/>
    </row>
    <row r="697" ht="14.25" customHeight="1">
      <c r="A697" s="17"/>
      <c r="B697" s="17"/>
      <c r="C697" s="61"/>
      <c r="E697" s="62"/>
      <c r="AA697" s="63"/>
      <c r="AC697" s="64"/>
      <c r="AD697" s="64"/>
      <c r="AU697" s="17"/>
      <c r="AV697" s="17"/>
    </row>
    <row r="698" ht="14.25" customHeight="1">
      <c r="A698" s="17"/>
      <c r="B698" s="17"/>
      <c r="C698" s="61"/>
      <c r="E698" s="62"/>
      <c r="AA698" s="63"/>
      <c r="AC698" s="64"/>
      <c r="AD698" s="64"/>
      <c r="AU698" s="17"/>
      <c r="AV698" s="17"/>
    </row>
    <row r="699" ht="14.25" customHeight="1">
      <c r="A699" s="17"/>
      <c r="B699" s="17"/>
      <c r="C699" s="61"/>
      <c r="E699" s="62"/>
      <c r="AA699" s="63"/>
      <c r="AC699" s="64"/>
      <c r="AD699" s="64"/>
      <c r="AU699" s="17"/>
      <c r="AV699" s="17"/>
    </row>
    <row r="700" ht="14.25" customHeight="1">
      <c r="A700" s="17"/>
      <c r="B700" s="17"/>
      <c r="C700" s="61"/>
      <c r="E700" s="62"/>
      <c r="AA700" s="63"/>
      <c r="AC700" s="64"/>
      <c r="AD700" s="64"/>
      <c r="AU700" s="17"/>
      <c r="AV700" s="17"/>
    </row>
    <row r="701" ht="14.25" customHeight="1">
      <c r="A701" s="17"/>
      <c r="B701" s="17"/>
      <c r="C701" s="61"/>
      <c r="E701" s="62"/>
      <c r="AA701" s="63"/>
      <c r="AC701" s="64"/>
      <c r="AD701" s="64"/>
      <c r="AU701" s="17"/>
      <c r="AV701" s="17"/>
    </row>
    <row r="702" ht="14.25" customHeight="1">
      <c r="A702" s="17"/>
      <c r="B702" s="17"/>
      <c r="C702" s="61"/>
      <c r="E702" s="62"/>
      <c r="AA702" s="63"/>
      <c r="AC702" s="64"/>
      <c r="AD702" s="64"/>
      <c r="AU702" s="17"/>
      <c r="AV702" s="17"/>
    </row>
    <row r="703" ht="14.25" customHeight="1">
      <c r="A703" s="17"/>
      <c r="B703" s="17"/>
      <c r="C703" s="61"/>
      <c r="E703" s="62"/>
      <c r="AA703" s="63"/>
      <c r="AC703" s="64"/>
      <c r="AD703" s="64"/>
      <c r="AU703" s="17"/>
      <c r="AV703" s="17"/>
    </row>
    <row r="704" ht="14.25" customHeight="1">
      <c r="A704" s="17"/>
      <c r="B704" s="17"/>
      <c r="C704" s="61"/>
      <c r="E704" s="62"/>
      <c r="AA704" s="63"/>
      <c r="AC704" s="64"/>
      <c r="AD704" s="64"/>
      <c r="AU704" s="17"/>
      <c r="AV704" s="17"/>
    </row>
    <row r="705" ht="14.25" customHeight="1">
      <c r="A705" s="17"/>
      <c r="B705" s="17"/>
      <c r="C705" s="61"/>
      <c r="E705" s="62"/>
      <c r="AA705" s="63"/>
      <c r="AC705" s="64"/>
      <c r="AD705" s="64"/>
      <c r="AU705" s="17"/>
      <c r="AV705" s="17"/>
    </row>
    <row r="706" ht="14.25" customHeight="1">
      <c r="A706" s="17"/>
      <c r="B706" s="17"/>
      <c r="C706" s="61"/>
      <c r="E706" s="62"/>
      <c r="AA706" s="63"/>
      <c r="AC706" s="64"/>
      <c r="AD706" s="64"/>
      <c r="AU706" s="17"/>
      <c r="AV706" s="17"/>
    </row>
    <row r="707" ht="14.25" customHeight="1">
      <c r="A707" s="17"/>
      <c r="B707" s="17"/>
      <c r="C707" s="61"/>
      <c r="E707" s="62"/>
      <c r="AA707" s="63"/>
      <c r="AC707" s="64"/>
      <c r="AD707" s="64"/>
      <c r="AU707" s="17"/>
      <c r="AV707" s="17"/>
    </row>
    <row r="708" ht="14.25" customHeight="1">
      <c r="A708" s="17"/>
      <c r="B708" s="17"/>
      <c r="C708" s="61"/>
      <c r="E708" s="62"/>
      <c r="AA708" s="63"/>
      <c r="AC708" s="64"/>
      <c r="AD708" s="64"/>
      <c r="AU708" s="17"/>
      <c r="AV708" s="17"/>
    </row>
    <row r="709" ht="14.25" customHeight="1">
      <c r="A709" s="17"/>
      <c r="B709" s="17"/>
      <c r="C709" s="61"/>
      <c r="E709" s="62"/>
      <c r="AA709" s="63"/>
      <c r="AC709" s="64"/>
      <c r="AD709" s="64"/>
      <c r="AU709" s="17"/>
      <c r="AV709" s="17"/>
    </row>
    <row r="710" ht="14.25" customHeight="1">
      <c r="A710" s="17"/>
      <c r="B710" s="17"/>
      <c r="C710" s="61"/>
      <c r="E710" s="62"/>
      <c r="AA710" s="63"/>
      <c r="AC710" s="64"/>
      <c r="AD710" s="64"/>
      <c r="AU710" s="17"/>
      <c r="AV710" s="17"/>
    </row>
    <row r="711" ht="14.25" customHeight="1">
      <c r="A711" s="17"/>
      <c r="B711" s="17"/>
      <c r="C711" s="61"/>
      <c r="E711" s="62"/>
      <c r="AA711" s="63"/>
      <c r="AC711" s="64"/>
      <c r="AD711" s="64"/>
      <c r="AU711" s="17"/>
      <c r="AV711" s="17"/>
    </row>
    <row r="712" ht="14.25" customHeight="1">
      <c r="A712" s="17"/>
      <c r="B712" s="17"/>
      <c r="C712" s="61"/>
      <c r="E712" s="62"/>
      <c r="AA712" s="63"/>
      <c r="AC712" s="64"/>
      <c r="AD712" s="64"/>
      <c r="AU712" s="17"/>
      <c r="AV712" s="17"/>
    </row>
    <row r="713" ht="14.25" customHeight="1">
      <c r="A713" s="17"/>
      <c r="B713" s="17"/>
      <c r="C713" s="61"/>
      <c r="E713" s="62"/>
      <c r="AA713" s="63"/>
      <c r="AC713" s="64"/>
      <c r="AD713" s="64"/>
      <c r="AU713" s="17"/>
      <c r="AV713" s="17"/>
    </row>
    <row r="714" ht="14.25" customHeight="1">
      <c r="A714" s="17"/>
      <c r="B714" s="17"/>
      <c r="C714" s="61"/>
      <c r="E714" s="62"/>
      <c r="AA714" s="63"/>
      <c r="AC714" s="64"/>
      <c r="AD714" s="64"/>
      <c r="AU714" s="17"/>
      <c r="AV714" s="17"/>
    </row>
    <row r="715" ht="14.25" customHeight="1">
      <c r="A715" s="17"/>
      <c r="B715" s="17"/>
      <c r="C715" s="61"/>
      <c r="E715" s="62"/>
      <c r="AA715" s="63"/>
      <c r="AC715" s="64"/>
      <c r="AD715" s="64"/>
      <c r="AU715" s="17"/>
      <c r="AV715" s="17"/>
    </row>
    <row r="716" ht="14.25" customHeight="1">
      <c r="A716" s="17"/>
      <c r="B716" s="17"/>
      <c r="C716" s="61"/>
      <c r="E716" s="62"/>
      <c r="AA716" s="63"/>
      <c r="AC716" s="64"/>
      <c r="AD716" s="64"/>
      <c r="AU716" s="17"/>
      <c r="AV716" s="17"/>
    </row>
    <row r="717" ht="14.25" customHeight="1">
      <c r="A717" s="17"/>
      <c r="B717" s="17"/>
      <c r="C717" s="61"/>
      <c r="E717" s="62"/>
      <c r="AA717" s="63"/>
      <c r="AC717" s="64"/>
      <c r="AD717" s="64"/>
      <c r="AU717" s="17"/>
      <c r="AV717" s="17"/>
    </row>
    <row r="718" ht="14.25" customHeight="1">
      <c r="A718" s="17"/>
      <c r="B718" s="17"/>
      <c r="C718" s="61"/>
      <c r="E718" s="62"/>
      <c r="AA718" s="63"/>
      <c r="AC718" s="64"/>
      <c r="AD718" s="64"/>
      <c r="AU718" s="17"/>
      <c r="AV718" s="17"/>
    </row>
    <row r="719" ht="14.25" customHeight="1">
      <c r="A719" s="17"/>
      <c r="B719" s="17"/>
      <c r="C719" s="61"/>
      <c r="E719" s="62"/>
      <c r="AA719" s="63"/>
      <c r="AC719" s="64"/>
      <c r="AD719" s="64"/>
      <c r="AU719" s="17"/>
      <c r="AV719" s="17"/>
    </row>
    <row r="720" ht="14.25" customHeight="1">
      <c r="A720" s="17"/>
      <c r="B720" s="17"/>
      <c r="C720" s="61"/>
      <c r="E720" s="62"/>
      <c r="AA720" s="63"/>
      <c r="AC720" s="64"/>
      <c r="AD720" s="64"/>
      <c r="AU720" s="17"/>
      <c r="AV720" s="17"/>
    </row>
    <row r="721" ht="14.25" customHeight="1">
      <c r="A721" s="17"/>
      <c r="B721" s="17"/>
      <c r="C721" s="61"/>
      <c r="E721" s="62"/>
      <c r="AA721" s="63"/>
      <c r="AC721" s="64"/>
      <c r="AD721" s="64"/>
      <c r="AU721" s="17"/>
      <c r="AV721" s="17"/>
    </row>
    <row r="722" ht="14.25" customHeight="1">
      <c r="A722" s="17"/>
      <c r="B722" s="17"/>
      <c r="C722" s="61"/>
      <c r="E722" s="62"/>
      <c r="AA722" s="63"/>
      <c r="AC722" s="64"/>
      <c r="AD722" s="64"/>
      <c r="AU722" s="17"/>
      <c r="AV722" s="17"/>
    </row>
    <row r="723" ht="14.25" customHeight="1">
      <c r="A723" s="17"/>
      <c r="B723" s="17"/>
      <c r="C723" s="61"/>
      <c r="E723" s="62"/>
      <c r="AA723" s="63"/>
      <c r="AC723" s="64"/>
      <c r="AD723" s="64"/>
      <c r="AU723" s="17"/>
      <c r="AV723" s="17"/>
    </row>
    <row r="724" ht="14.25" customHeight="1">
      <c r="A724" s="17"/>
      <c r="B724" s="17"/>
      <c r="C724" s="61"/>
      <c r="E724" s="62"/>
      <c r="AA724" s="63"/>
      <c r="AC724" s="64"/>
      <c r="AD724" s="64"/>
      <c r="AU724" s="17"/>
      <c r="AV724" s="17"/>
    </row>
    <row r="725" ht="14.25" customHeight="1">
      <c r="A725" s="17"/>
      <c r="B725" s="17"/>
      <c r="C725" s="61"/>
      <c r="E725" s="62"/>
      <c r="AA725" s="63"/>
      <c r="AC725" s="64"/>
      <c r="AD725" s="64"/>
      <c r="AU725" s="17"/>
      <c r="AV725" s="17"/>
    </row>
    <row r="726" ht="14.25" customHeight="1">
      <c r="A726" s="17"/>
      <c r="B726" s="17"/>
      <c r="C726" s="61"/>
      <c r="E726" s="62"/>
      <c r="AA726" s="63"/>
      <c r="AC726" s="64"/>
      <c r="AD726" s="64"/>
      <c r="AU726" s="17"/>
      <c r="AV726" s="17"/>
    </row>
    <row r="727" ht="14.25" customHeight="1">
      <c r="A727" s="17"/>
      <c r="B727" s="17"/>
      <c r="C727" s="61"/>
      <c r="E727" s="62"/>
      <c r="AA727" s="63"/>
      <c r="AC727" s="64"/>
      <c r="AD727" s="64"/>
      <c r="AU727" s="17"/>
      <c r="AV727" s="17"/>
    </row>
    <row r="728" ht="14.25" customHeight="1">
      <c r="A728" s="17"/>
      <c r="B728" s="17"/>
      <c r="C728" s="61"/>
      <c r="E728" s="62"/>
      <c r="AA728" s="63"/>
      <c r="AC728" s="64"/>
      <c r="AD728" s="64"/>
      <c r="AU728" s="17"/>
      <c r="AV728" s="17"/>
    </row>
    <row r="729" ht="14.25" customHeight="1">
      <c r="A729" s="17"/>
      <c r="B729" s="17"/>
      <c r="C729" s="61"/>
      <c r="E729" s="62"/>
      <c r="AA729" s="63"/>
      <c r="AC729" s="64"/>
      <c r="AD729" s="64"/>
      <c r="AU729" s="17"/>
      <c r="AV729" s="17"/>
    </row>
    <row r="730" ht="14.25" customHeight="1">
      <c r="A730" s="17"/>
      <c r="B730" s="17"/>
      <c r="C730" s="61"/>
      <c r="E730" s="62"/>
      <c r="AA730" s="63"/>
      <c r="AC730" s="64"/>
      <c r="AD730" s="64"/>
      <c r="AU730" s="17"/>
      <c r="AV730" s="17"/>
    </row>
    <row r="731" ht="14.25" customHeight="1">
      <c r="A731" s="17"/>
      <c r="B731" s="17"/>
      <c r="C731" s="61"/>
      <c r="E731" s="62"/>
      <c r="AA731" s="63"/>
      <c r="AC731" s="64"/>
      <c r="AD731" s="64"/>
      <c r="AU731" s="17"/>
      <c r="AV731" s="17"/>
    </row>
    <row r="732" ht="14.25" customHeight="1">
      <c r="A732" s="17"/>
      <c r="B732" s="17"/>
      <c r="C732" s="61"/>
      <c r="E732" s="62"/>
      <c r="AA732" s="63"/>
      <c r="AC732" s="64"/>
      <c r="AD732" s="64"/>
      <c r="AU732" s="17"/>
      <c r="AV732" s="17"/>
    </row>
    <row r="733" ht="14.25" customHeight="1">
      <c r="A733" s="17"/>
      <c r="B733" s="17"/>
      <c r="C733" s="61"/>
      <c r="E733" s="62"/>
      <c r="AA733" s="63"/>
      <c r="AC733" s="64"/>
      <c r="AD733" s="64"/>
      <c r="AU733" s="17"/>
      <c r="AV733" s="17"/>
    </row>
    <row r="734" ht="14.25" customHeight="1">
      <c r="A734" s="17"/>
      <c r="B734" s="17"/>
      <c r="C734" s="61"/>
      <c r="E734" s="62"/>
      <c r="AA734" s="63"/>
      <c r="AC734" s="64"/>
      <c r="AD734" s="64"/>
      <c r="AU734" s="17"/>
      <c r="AV734" s="17"/>
    </row>
    <row r="735" ht="14.25" customHeight="1">
      <c r="A735" s="17"/>
      <c r="B735" s="17"/>
      <c r="C735" s="61"/>
      <c r="E735" s="62"/>
      <c r="AA735" s="63"/>
      <c r="AC735" s="64"/>
      <c r="AD735" s="64"/>
      <c r="AU735" s="17"/>
      <c r="AV735" s="17"/>
    </row>
    <row r="736" ht="14.25" customHeight="1">
      <c r="A736" s="17"/>
      <c r="B736" s="17"/>
      <c r="C736" s="61"/>
      <c r="E736" s="62"/>
      <c r="AA736" s="63"/>
      <c r="AC736" s="64"/>
      <c r="AD736" s="64"/>
      <c r="AU736" s="17"/>
      <c r="AV736" s="17"/>
    </row>
    <row r="737" ht="14.25" customHeight="1">
      <c r="A737" s="17"/>
      <c r="B737" s="17"/>
      <c r="C737" s="61"/>
      <c r="E737" s="62"/>
      <c r="AA737" s="63"/>
      <c r="AC737" s="64"/>
      <c r="AD737" s="64"/>
      <c r="AU737" s="17"/>
      <c r="AV737" s="17"/>
    </row>
    <row r="738" ht="14.25" customHeight="1">
      <c r="A738" s="17"/>
      <c r="B738" s="17"/>
      <c r="C738" s="61"/>
      <c r="E738" s="62"/>
      <c r="AA738" s="63"/>
      <c r="AC738" s="64"/>
      <c r="AD738" s="64"/>
      <c r="AU738" s="17"/>
      <c r="AV738" s="17"/>
    </row>
    <row r="739" ht="14.25" customHeight="1">
      <c r="A739" s="17"/>
      <c r="B739" s="17"/>
      <c r="C739" s="61"/>
      <c r="E739" s="62"/>
      <c r="AA739" s="63"/>
      <c r="AC739" s="64"/>
      <c r="AD739" s="64"/>
      <c r="AU739" s="17"/>
      <c r="AV739" s="17"/>
    </row>
    <row r="740" ht="14.25" customHeight="1">
      <c r="A740" s="17"/>
      <c r="B740" s="17"/>
      <c r="C740" s="61"/>
      <c r="E740" s="62"/>
      <c r="AA740" s="63"/>
      <c r="AC740" s="64"/>
      <c r="AD740" s="64"/>
      <c r="AU740" s="17"/>
      <c r="AV740" s="17"/>
    </row>
    <row r="741" ht="14.25" customHeight="1">
      <c r="A741" s="17"/>
      <c r="B741" s="17"/>
      <c r="C741" s="61"/>
      <c r="E741" s="62"/>
      <c r="AA741" s="63"/>
      <c r="AC741" s="64"/>
      <c r="AD741" s="64"/>
      <c r="AU741" s="17"/>
      <c r="AV741" s="17"/>
    </row>
    <row r="742" ht="14.25" customHeight="1">
      <c r="A742" s="17"/>
      <c r="B742" s="17"/>
      <c r="C742" s="61"/>
      <c r="E742" s="62"/>
      <c r="AA742" s="63"/>
      <c r="AC742" s="64"/>
      <c r="AD742" s="64"/>
      <c r="AU742" s="17"/>
      <c r="AV742" s="17"/>
    </row>
    <row r="743" ht="14.25" customHeight="1">
      <c r="A743" s="17"/>
      <c r="B743" s="17"/>
      <c r="C743" s="61"/>
      <c r="E743" s="62"/>
      <c r="AA743" s="63"/>
      <c r="AC743" s="64"/>
      <c r="AD743" s="64"/>
      <c r="AU743" s="17"/>
      <c r="AV743" s="17"/>
    </row>
    <row r="744" ht="14.25" customHeight="1">
      <c r="A744" s="17"/>
      <c r="B744" s="17"/>
      <c r="C744" s="61"/>
      <c r="E744" s="62"/>
      <c r="AA744" s="63"/>
      <c r="AC744" s="64"/>
      <c r="AD744" s="64"/>
      <c r="AU744" s="17"/>
      <c r="AV744" s="17"/>
    </row>
    <row r="745" ht="14.25" customHeight="1">
      <c r="A745" s="17"/>
      <c r="B745" s="17"/>
      <c r="C745" s="61"/>
      <c r="E745" s="62"/>
      <c r="AA745" s="63"/>
      <c r="AC745" s="64"/>
      <c r="AD745" s="64"/>
      <c r="AU745" s="17"/>
      <c r="AV745" s="17"/>
    </row>
    <row r="746" ht="14.25" customHeight="1">
      <c r="A746" s="17"/>
      <c r="B746" s="17"/>
      <c r="C746" s="61"/>
      <c r="E746" s="62"/>
      <c r="AA746" s="63"/>
      <c r="AC746" s="64"/>
      <c r="AD746" s="64"/>
      <c r="AU746" s="17"/>
      <c r="AV746" s="17"/>
    </row>
    <row r="747" ht="14.25" customHeight="1">
      <c r="A747" s="17"/>
      <c r="B747" s="17"/>
      <c r="C747" s="61"/>
      <c r="E747" s="62"/>
      <c r="AA747" s="63"/>
      <c r="AC747" s="64"/>
      <c r="AD747" s="64"/>
      <c r="AU747" s="17"/>
      <c r="AV747" s="17"/>
    </row>
    <row r="748" ht="14.25" customHeight="1">
      <c r="A748" s="17"/>
      <c r="B748" s="17"/>
      <c r="C748" s="61"/>
      <c r="E748" s="62"/>
      <c r="AA748" s="63"/>
      <c r="AC748" s="64"/>
      <c r="AD748" s="64"/>
      <c r="AU748" s="17"/>
      <c r="AV748" s="17"/>
    </row>
    <row r="749" ht="14.25" customHeight="1">
      <c r="A749" s="17"/>
      <c r="B749" s="17"/>
      <c r="C749" s="61"/>
      <c r="E749" s="62"/>
      <c r="AA749" s="63"/>
      <c r="AC749" s="64"/>
      <c r="AD749" s="64"/>
      <c r="AU749" s="17"/>
      <c r="AV749" s="17"/>
    </row>
    <row r="750" ht="14.25" customHeight="1">
      <c r="A750" s="17"/>
      <c r="B750" s="17"/>
      <c r="C750" s="61"/>
      <c r="E750" s="62"/>
      <c r="AA750" s="63"/>
      <c r="AC750" s="64"/>
      <c r="AD750" s="64"/>
      <c r="AU750" s="17"/>
      <c r="AV750" s="17"/>
    </row>
    <row r="751" ht="14.25" customHeight="1">
      <c r="A751" s="17"/>
      <c r="B751" s="17"/>
      <c r="C751" s="61"/>
      <c r="E751" s="62"/>
      <c r="AA751" s="63"/>
      <c r="AC751" s="64"/>
      <c r="AD751" s="64"/>
      <c r="AU751" s="17"/>
      <c r="AV751" s="17"/>
    </row>
    <row r="752" ht="14.25" customHeight="1">
      <c r="A752" s="17"/>
      <c r="B752" s="17"/>
      <c r="C752" s="61"/>
      <c r="E752" s="62"/>
      <c r="AA752" s="63"/>
      <c r="AC752" s="64"/>
      <c r="AD752" s="64"/>
      <c r="AU752" s="17"/>
      <c r="AV752" s="17"/>
    </row>
    <row r="753" ht="14.25" customHeight="1">
      <c r="A753" s="17"/>
      <c r="B753" s="17"/>
      <c r="C753" s="61"/>
      <c r="E753" s="62"/>
      <c r="AA753" s="63"/>
      <c r="AC753" s="64"/>
      <c r="AD753" s="64"/>
      <c r="AU753" s="17"/>
      <c r="AV753" s="17"/>
    </row>
    <row r="754" ht="14.25" customHeight="1">
      <c r="A754" s="17"/>
      <c r="B754" s="17"/>
      <c r="C754" s="61"/>
      <c r="E754" s="62"/>
      <c r="AA754" s="63"/>
      <c r="AC754" s="64"/>
      <c r="AD754" s="64"/>
      <c r="AU754" s="17"/>
      <c r="AV754" s="17"/>
    </row>
    <row r="755" ht="14.25" customHeight="1">
      <c r="A755" s="17"/>
      <c r="B755" s="17"/>
      <c r="C755" s="61"/>
      <c r="E755" s="62"/>
      <c r="AA755" s="63"/>
      <c r="AC755" s="64"/>
      <c r="AD755" s="64"/>
      <c r="AU755" s="17"/>
      <c r="AV755" s="17"/>
    </row>
    <row r="756" ht="14.25" customHeight="1">
      <c r="A756" s="17"/>
      <c r="B756" s="17"/>
      <c r="C756" s="61"/>
      <c r="E756" s="62"/>
      <c r="AA756" s="63"/>
      <c r="AC756" s="64"/>
      <c r="AD756" s="64"/>
      <c r="AU756" s="17"/>
      <c r="AV756" s="17"/>
    </row>
    <row r="757" ht="14.25" customHeight="1">
      <c r="A757" s="17"/>
      <c r="B757" s="17"/>
      <c r="C757" s="61"/>
      <c r="E757" s="62"/>
      <c r="AA757" s="63"/>
      <c r="AC757" s="64"/>
      <c r="AD757" s="64"/>
      <c r="AU757" s="17"/>
      <c r="AV757" s="17"/>
    </row>
    <row r="758" ht="14.25" customHeight="1">
      <c r="A758" s="17"/>
      <c r="B758" s="17"/>
      <c r="C758" s="61"/>
      <c r="E758" s="62"/>
      <c r="AA758" s="63"/>
      <c r="AC758" s="64"/>
      <c r="AD758" s="64"/>
      <c r="AU758" s="17"/>
      <c r="AV758" s="17"/>
    </row>
    <row r="759" ht="14.25" customHeight="1">
      <c r="A759" s="17"/>
      <c r="B759" s="17"/>
      <c r="C759" s="61"/>
      <c r="E759" s="62"/>
      <c r="AA759" s="63"/>
      <c r="AC759" s="64"/>
      <c r="AD759" s="64"/>
      <c r="AU759" s="17"/>
      <c r="AV759" s="17"/>
    </row>
    <row r="760" ht="14.25" customHeight="1">
      <c r="A760" s="17"/>
      <c r="B760" s="17"/>
      <c r="C760" s="61"/>
      <c r="E760" s="62"/>
      <c r="AA760" s="63"/>
      <c r="AC760" s="64"/>
      <c r="AD760" s="64"/>
      <c r="AU760" s="17"/>
      <c r="AV760" s="17"/>
    </row>
    <row r="761" ht="14.25" customHeight="1">
      <c r="A761" s="17"/>
      <c r="B761" s="17"/>
      <c r="C761" s="61"/>
      <c r="E761" s="62"/>
      <c r="AA761" s="63"/>
      <c r="AC761" s="64"/>
      <c r="AD761" s="64"/>
      <c r="AU761" s="17"/>
      <c r="AV761" s="17"/>
    </row>
    <row r="762" ht="14.25" customHeight="1">
      <c r="A762" s="17"/>
      <c r="B762" s="17"/>
      <c r="C762" s="61"/>
      <c r="E762" s="62"/>
      <c r="AA762" s="63"/>
      <c r="AC762" s="64"/>
      <c r="AD762" s="64"/>
      <c r="AU762" s="17"/>
      <c r="AV762" s="17"/>
    </row>
    <row r="763" ht="14.25" customHeight="1">
      <c r="A763" s="17"/>
      <c r="B763" s="17"/>
      <c r="C763" s="61"/>
      <c r="E763" s="62"/>
      <c r="AA763" s="63"/>
      <c r="AC763" s="64"/>
      <c r="AD763" s="64"/>
      <c r="AU763" s="17"/>
      <c r="AV763" s="17"/>
    </row>
    <row r="764" ht="14.25" customHeight="1">
      <c r="A764" s="17"/>
      <c r="B764" s="17"/>
      <c r="C764" s="61"/>
      <c r="E764" s="62"/>
      <c r="AA764" s="63"/>
      <c r="AC764" s="64"/>
      <c r="AD764" s="64"/>
      <c r="AU764" s="17"/>
      <c r="AV764" s="17"/>
    </row>
    <row r="765" ht="14.25" customHeight="1">
      <c r="A765" s="17"/>
      <c r="B765" s="17"/>
      <c r="C765" s="61"/>
      <c r="E765" s="62"/>
      <c r="AA765" s="63"/>
      <c r="AC765" s="64"/>
      <c r="AD765" s="64"/>
      <c r="AU765" s="17"/>
      <c r="AV765" s="17"/>
    </row>
    <row r="766" ht="14.25" customHeight="1">
      <c r="A766" s="17"/>
      <c r="B766" s="17"/>
      <c r="C766" s="61"/>
      <c r="E766" s="62"/>
      <c r="AA766" s="63"/>
      <c r="AC766" s="64"/>
      <c r="AD766" s="64"/>
      <c r="AU766" s="17"/>
      <c r="AV766" s="17"/>
    </row>
    <row r="767" ht="14.25" customHeight="1">
      <c r="A767" s="17"/>
      <c r="B767" s="17"/>
      <c r="C767" s="61"/>
      <c r="E767" s="62"/>
      <c r="AA767" s="63"/>
      <c r="AC767" s="64"/>
      <c r="AD767" s="64"/>
      <c r="AU767" s="17"/>
      <c r="AV767" s="17"/>
    </row>
    <row r="768" ht="14.25" customHeight="1">
      <c r="A768" s="17"/>
      <c r="B768" s="17"/>
      <c r="C768" s="61"/>
      <c r="E768" s="62"/>
      <c r="AA768" s="63"/>
      <c r="AC768" s="64"/>
      <c r="AD768" s="64"/>
      <c r="AU768" s="17"/>
      <c r="AV768" s="17"/>
    </row>
    <row r="769" ht="14.25" customHeight="1">
      <c r="A769" s="17"/>
      <c r="B769" s="17"/>
      <c r="C769" s="61"/>
      <c r="E769" s="62"/>
      <c r="AA769" s="63"/>
      <c r="AC769" s="64"/>
      <c r="AD769" s="64"/>
      <c r="AU769" s="17"/>
      <c r="AV769" s="17"/>
    </row>
    <row r="770" ht="14.25" customHeight="1">
      <c r="A770" s="17"/>
      <c r="B770" s="17"/>
      <c r="C770" s="61"/>
      <c r="E770" s="62"/>
      <c r="AA770" s="63"/>
      <c r="AC770" s="64"/>
      <c r="AD770" s="64"/>
      <c r="AU770" s="17"/>
      <c r="AV770" s="17"/>
    </row>
    <row r="771" ht="14.25" customHeight="1">
      <c r="A771" s="17"/>
      <c r="B771" s="17"/>
      <c r="C771" s="61"/>
      <c r="E771" s="62"/>
      <c r="AA771" s="63"/>
      <c r="AC771" s="64"/>
      <c r="AD771" s="64"/>
      <c r="AU771" s="17"/>
      <c r="AV771" s="17"/>
    </row>
    <row r="772" ht="14.25" customHeight="1">
      <c r="A772" s="17"/>
      <c r="B772" s="17"/>
      <c r="C772" s="61"/>
      <c r="E772" s="62"/>
      <c r="AA772" s="63"/>
      <c r="AC772" s="64"/>
      <c r="AD772" s="64"/>
      <c r="AU772" s="17"/>
      <c r="AV772" s="17"/>
    </row>
    <row r="773" ht="14.25" customHeight="1">
      <c r="A773" s="17"/>
      <c r="B773" s="17"/>
      <c r="C773" s="61"/>
      <c r="E773" s="62"/>
      <c r="AA773" s="63"/>
      <c r="AC773" s="64"/>
      <c r="AD773" s="64"/>
      <c r="AU773" s="17"/>
      <c r="AV773" s="17"/>
    </row>
    <row r="774" ht="14.25" customHeight="1">
      <c r="A774" s="17"/>
      <c r="B774" s="17"/>
      <c r="C774" s="61"/>
      <c r="E774" s="62"/>
      <c r="AA774" s="63"/>
      <c r="AC774" s="64"/>
      <c r="AD774" s="64"/>
      <c r="AU774" s="17"/>
      <c r="AV774" s="17"/>
    </row>
    <row r="775" ht="14.25" customHeight="1">
      <c r="A775" s="17"/>
      <c r="B775" s="17"/>
      <c r="C775" s="61"/>
      <c r="E775" s="62"/>
      <c r="AA775" s="63"/>
      <c r="AC775" s="64"/>
      <c r="AD775" s="64"/>
      <c r="AU775" s="17"/>
      <c r="AV775" s="17"/>
    </row>
    <row r="776" ht="14.25" customHeight="1">
      <c r="A776" s="17"/>
      <c r="B776" s="17"/>
      <c r="C776" s="61"/>
      <c r="E776" s="62"/>
      <c r="AA776" s="63"/>
      <c r="AC776" s="64"/>
      <c r="AD776" s="64"/>
      <c r="AU776" s="17"/>
      <c r="AV776" s="17"/>
    </row>
    <row r="777" ht="14.25" customHeight="1">
      <c r="A777" s="17"/>
      <c r="B777" s="17"/>
      <c r="C777" s="61"/>
      <c r="E777" s="62"/>
      <c r="AA777" s="63"/>
      <c r="AC777" s="64"/>
      <c r="AD777" s="64"/>
      <c r="AU777" s="17"/>
      <c r="AV777" s="17"/>
    </row>
    <row r="778" ht="14.25" customHeight="1">
      <c r="A778" s="17"/>
      <c r="B778" s="17"/>
      <c r="C778" s="61"/>
      <c r="E778" s="62"/>
      <c r="AA778" s="63"/>
      <c r="AC778" s="64"/>
      <c r="AD778" s="64"/>
      <c r="AU778" s="17"/>
      <c r="AV778" s="17"/>
    </row>
    <row r="779" ht="14.25" customHeight="1">
      <c r="A779" s="17"/>
      <c r="B779" s="17"/>
      <c r="C779" s="61"/>
      <c r="E779" s="62"/>
      <c r="AA779" s="63"/>
      <c r="AC779" s="64"/>
      <c r="AD779" s="64"/>
      <c r="AU779" s="17"/>
      <c r="AV779" s="17"/>
    </row>
    <row r="780" ht="14.25" customHeight="1">
      <c r="A780" s="17"/>
      <c r="B780" s="17"/>
      <c r="C780" s="61"/>
      <c r="E780" s="62"/>
      <c r="AA780" s="63"/>
      <c r="AC780" s="64"/>
      <c r="AD780" s="64"/>
      <c r="AU780" s="17"/>
      <c r="AV780" s="17"/>
    </row>
    <row r="781" ht="14.25" customHeight="1">
      <c r="A781" s="17"/>
      <c r="B781" s="17"/>
      <c r="C781" s="61"/>
      <c r="E781" s="62"/>
      <c r="AA781" s="63"/>
      <c r="AC781" s="64"/>
      <c r="AD781" s="64"/>
      <c r="AU781" s="17"/>
      <c r="AV781" s="17"/>
    </row>
    <row r="782" ht="14.25" customHeight="1">
      <c r="A782" s="17"/>
      <c r="B782" s="17"/>
      <c r="C782" s="61"/>
      <c r="E782" s="62"/>
      <c r="AA782" s="63"/>
      <c r="AC782" s="64"/>
      <c r="AD782" s="64"/>
      <c r="AU782" s="17"/>
      <c r="AV782" s="17"/>
    </row>
    <row r="783" ht="14.25" customHeight="1">
      <c r="A783" s="17"/>
      <c r="B783" s="17"/>
      <c r="C783" s="61"/>
      <c r="E783" s="62"/>
      <c r="AA783" s="63"/>
      <c r="AC783" s="64"/>
      <c r="AD783" s="64"/>
      <c r="AU783" s="17"/>
      <c r="AV783" s="17"/>
    </row>
    <row r="784" ht="14.25" customHeight="1">
      <c r="A784" s="17"/>
      <c r="B784" s="17"/>
      <c r="C784" s="61"/>
      <c r="E784" s="62"/>
      <c r="AA784" s="63"/>
      <c r="AC784" s="64"/>
      <c r="AD784" s="64"/>
      <c r="AU784" s="17"/>
      <c r="AV784" s="17"/>
    </row>
    <row r="785" ht="14.25" customHeight="1">
      <c r="A785" s="17"/>
      <c r="B785" s="17"/>
      <c r="C785" s="61"/>
      <c r="E785" s="62"/>
      <c r="AA785" s="63"/>
      <c r="AC785" s="64"/>
      <c r="AD785" s="64"/>
      <c r="AU785" s="17"/>
      <c r="AV785" s="17"/>
    </row>
    <row r="786" ht="14.25" customHeight="1">
      <c r="A786" s="17"/>
      <c r="B786" s="17"/>
      <c r="C786" s="61"/>
      <c r="E786" s="62"/>
      <c r="AA786" s="63"/>
      <c r="AC786" s="64"/>
      <c r="AD786" s="64"/>
      <c r="AU786" s="17"/>
      <c r="AV786" s="17"/>
    </row>
    <row r="787" ht="14.25" customHeight="1">
      <c r="A787" s="17"/>
      <c r="B787" s="17"/>
      <c r="C787" s="61"/>
      <c r="E787" s="62"/>
      <c r="AA787" s="63"/>
      <c r="AC787" s="64"/>
      <c r="AD787" s="64"/>
      <c r="AU787" s="17"/>
      <c r="AV787" s="17"/>
    </row>
    <row r="788" ht="14.25" customHeight="1">
      <c r="A788" s="17"/>
      <c r="B788" s="17"/>
      <c r="C788" s="61"/>
      <c r="E788" s="62"/>
      <c r="AA788" s="63"/>
      <c r="AC788" s="64"/>
      <c r="AD788" s="64"/>
      <c r="AU788" s="17"/>
      <c r="AV788" s="17"/>
    </row>
    <row r="789" ht="14.25" customHeight="1">
      <c r="A789" s="17"/>
      <c r="B789" s="17"/>
      <c r="C789" s="61"/>
      <c r="E789" s="62"/>
      <c r="AA789" s="63"/>
      <c r="AC789" s="64"/>
      <c r="AD789" s="64"/>
      <c r="AU789" s="17"/>
      <c r="AV789" s="17"/>
    </row>
    <row r="790" ht="14.25" customHeight="1">
      <c r="A790" s="17"/>
      <c r="B790" s="17"/>
      <c r="C790" s="61"/>
      <c r="E790" s="62"/>
      <c r="AA790" s="63"/>
      <c r="AC790" s="64"/>
      <c r="AD790" s="64"/>
      <c r="AU790" s="17"/>
      <c r="AV790" s="17"/>
    </row>
    <row r="791" ht="14.25" customHeight="1">
      <c r="A791" s="17"/>
      <c r="B791" s="17"/>
      <c r="C791" s="61"/>
      <c r="E791" s="62"/>
      <c r="AA791" s="63"/>
      <c r="AC791" s="64"/>
      <c r="AD791" s="64"/>
      <c r="AU791" s="17"/>
      <c r="AV791" s="17"/>
    </row>
    <row r="792" ht="14.25" customHeight="1">
      <c r="A792" s="17"/>
      <c r="B792" s="17"/>
      <c r="C792" s="61"/>
      <c r="E792" s="62"/>
      <c r="AA792" s="63"/>
      <c r="AC792" s="64"/>
      <c r="AD792" s="64"/>
      <c r="AU792" s="17"/>
      <c r="AV792" s="17"/>
    </row>
    <row r="793" ht="14.25" customHeight="1">
      <c r="A793" s="17"/>
      <c r="B793" s="17"/>
      <c r="C793" s="61"/>
      <c r="E793" s="62"/>
      <c r="AA793" s="63"/>
      <c r="AC793" s="64"/>
      <c r="AD793" s="64"/>
      <c r="AU793" s="17"/>
      <c r="AV793" s="17"/>
    </row>
    <row r="794" ht="14.25" customHeight="1">
      <c r="A794" s="17"/>
      <c r="B794" s="17"/>
      <c r="C794" s="61"/>
      <c r="E794" s="62"/>
      <c r="AA794" s="63"/>
      <c r="AC794" s="64"/>
      <c r="AD794" s="64"/>
      <c r="AU794" s="17"/>
      <c r="AV794" s="17"/>
    </row>
    <row r="795" ht="14.25" customHeight="1">
      <c r="A795" s="17"/>
      <c r="B795" s="17"/>
      <c r="C795" s="61"/>
      <c r="E795" s="62"/>
      <c r="AA795" s="63"/>
      <c r="AC795" s="64"/>
      <c r="AD795" s="64"/>
      <c r="AU795" s="17"/>
      <c r="AV795" s="17"/>
    </row>
    <row r="796" ht="14.25" customHeight="1">
      <c r="A796" s="17"/>
      <c r="B796" s="17"/>
      <c r="C796" s="61"/>
      <c r="E796" s="62"/>
      <c r="AA796" s="63"/>
      <c r="AC796" s="64"/>
      <c r="AD796" s="64"/>
      <c r="AU796" s="17"/>
      <c r="AV796" s="17"/>
    </row>
    <row r="797" ht="14.25" customHeight="1">
      <c r="A797" s="17"/>
      <c r="B797" s="17"/>
      <c r="C797" s="61"/>
      <c r="E797" s="62"/>
      <c r="AA797" s="63"/>
      <c r="AC797" s="64"/>
      <c r="AD797" s="64"/>
      <c r="AU797" s="17"/>
      <c r="AV797" s="17"/>
    </row>
    <row r="798" ht="14.25" customHeight="1">
      <c r="A798" s="17"/>
      <c r="B798" s="17"/>
      <c r="C798" s="61"/>
      <c r="E798" s="62"/>
      <c r="AA798" s="63"/>
      <c r="AC798" s="64"/>
      <c r="AD798" s="64"/>
      <c r="AU798" s="17"/>
      <c r="AV798" s="17"/>
    </row>
    <row r="799" ht="14.25" customHeight="1">
      <c r="A799" s="17"/>
      <c r="B799" s="17"/>
      <c r="C799" s="61"/>
      <c r="E799" s="62"/>
      <c r="AA799" s="63"/>
      <c r="AC799" s="64"/>
      <c r="AD799" s="64"/>
      <c r="AU799" s="17"/>
      <c r="AV799" s="17"/>
    </row>
    <row r="800" ht="14.25" customHeight="1">
      <c r="A800" s="17"/>
      <c r="B800" s="17"/>
      <c r="C800" s="61"/>
      <c r="E800" s="62"/>
      <c r="AA800" s="63"/>
      <c r="AC800" s="64"/>
      <c r="AD800" s="64"/>
      <c r="AU800" s="17"/>
      <c r="AV800" s="17"/>
    </row>
    <row r="801" ht="14.25" customHeight="1">
      <c r="A801" s="17"/>
      <c r="B801" s="17"/>
      <c r="C801" s="61"/>
      <c r="E801" s="62"/>
      <c r="AA801" s="63"/>
      <c r="AC801" s="64"/>
      <c r="AD801" s="64"/>
      <c r="AU801" s="17"/>
      <c r="AV801" s="17"/>
    </row>
    <row r="802" ht="14.25" customHeight="1">
      <c r="A802" s="17"/>
      <c r="B802" s="17"/>
      <c r="C802" s="61"/>
      <c r="E802" s="62"/>
      <c r="AA802" s="63"/>
      <c r="AC802" s="64"/>
      <c r="AD802" s="64"/>
      <c r="AU802" s="17"/>
      <c r="AV802" s="17"/>
    </row>
    <row r="803" ht="14.25" customHeight="1">
      <c r="A803" s="17"/>
      <c r="B803" s="17"/>
      <c r="C803" s="61"/>
      <c r="E803" s="62"/>
      <c r="AA803" s="63"/>
      <c r="AC803" s="64"/>
      <c r="AD803" s="64"/>
      <c r="AU803" s="17"/>
      <c r="AV803" s="17"/>
    </row>
    <row r="804" ht="14.25" customHeight="1">
      <c r="A804" s="17"/>
      <c r="B804" s="17"/>
      <c r="C804" s="61"/>
      <c r="E804" s="62"/>
      <c r="AA804" s="63"/>
      <c r="AC804" s="64"/>
      <c r="AD804" s="64"/>
      <c r="AU804" s="17"/>
      <c r="AV804" s="17"/>
    </row>
    <row r="805" ht="14.25" customHeight="1">
      <c r="A805" s="17"/>
      <c r="B805" s="17"/>
      <c r="C805" s="61"/>
      <c r="E805" s="62"/>
      <c r="AA805" s="63"/>
      <c r="AC805" s="64"/>
      <c r="AD805" s="64"/>
      <c r="AU805" s="17"/>
      <c r="AV805" s="17"/>
    </row>
    <row r="806" ht="14.25" customHeight="1">
      <c r="A806" s="17"/>
      <c r="B806" s="17"/>
      <c r="C806" s="61"/>
      <c r="E806" s="62"/>
      <c r="AA806" s="63"/>
      <c r="AC806" s="64"/>
      <c r="AD806" s="64"/>
      <c r="AU806" s="17"/>
      <c r="AV806" s="17"/>
    </row>
    <row r="807" ht="14.25" customHeight="1">
      <c r="A807" s="17"/>
      <c r="B807" s="17"/>
      <c r="C807" s="61"/>
      <c r="E807" s="62"/>
      <c r="AA807" s="63"/>
      <c r="AC807" s="64"/>
      <c r="AD807" s="64"/>
      <c r="AU807" s="17"/>
      <c r="AV807" s="17"/>
    </row>
    <row r="808" ht="14.25" customHeight="1">
      <c r="A808" s="17"/>
      <c r="B808" s="17"/>
      <c r="C808" s="61"/>
      <c r="E808" s="62"/>
      <c r="AA808" s="63"/>
      <c r="AC808" s="64"/>
      <c r="AD808" s="64"/>
      <c r="AU808" s="17"/>
      <c r="AV808" s="17"/>
    </row>
    <row r="809" ht="14.25" customHeight="1">
      <c r="A809" s="17"/>
      <c r="B809" s="17"/>
      <c r="C809" s="61"/>
      <c r="E809" s="62"/>
      <c r="AA809" s="63"/>
      <c r="AC809" s="64"/>
      <c r="AD809" s="64"/>
      <c r="AU809" s="17"/>
      <c r="AV809" s="17"/>
    </row>
    <row r="810" ht="14.25" customHeight="1">
      <c r="A810" s="17"/>
      <c r="B810" s="17"/>
      <c r="C810" s="61"/>
      <c r="E810" s="62"/>
      <c r="AA810" s="63"/>
      <c r="AC810" s="64"/>
      <c r="AD810" s="64"/>
      <c r="AU810" s="17"/>
      <c r="AV810" s="17"/>
    </row>
    <row r="811" ht="14.25" customHeight="1">
      <c r="A811" s="17"/>
      <c r="B811" s="17"/>
      <c r="C811" s="61"/>
      <c r="E811" s="62"/>
      <c r="AA811" s="63"/>
      <c r="AC811" s="64"/>
      <c r="AD811" s="64"/>
      <c r="AU811" s="17"/>
      <c r="AV811" s="17"/>
    </row>
    <row r="812" ht="14.25" customHeight="1">
      <c r="A812" s="17"/>
      <c r="B812" s="17"/>
      <c r="C812" s="61"/>
      <c r="E812" s="62"/>
      <c r="AA812" s="63"/>
      <c r="AC812" s="64"/>
      <c r="AD812" s="64"/>
      <c r="AU812" s="17"/>
      <c r="AV812" s="17"/>
    </row>
    <row r="813" ht="14.25" customHeight="1">
      <c r="A813" s="17"/>
      <c r="B813" s="17"/>
      <c r="C813" s="61"/>
      <c r="E813" s="62"/>
      <c r="AA813" s="63"/>
      <c r="AC813" s="64"/>
      <c r="AD813" s="64"/>
      <c r="AU813" s="17"/>
      <c r="AV813" s="17"/>
    </row>
    <row r="814" ht="14.25" customHeight="1">
      <c r="A814" s="17"/>
      <c r="B814" s="17"/>
      <c r="C814" s="61"/>
      <c r="E814" s="62"/>
      <c r="AA814" s="63"/>
      <c r="AC814" s="64"/>
      <c r="AD814" s="64"/>
      <c r="AU814" s="17"/>
      <c r="AV814" s="17"/>
    </row>
    <row r="815" ht="14.25" customHeight="1">
      <c r="A815" s="17"/>
      <c r="B815" s="17"/>
      <c r="C815" s="61"/>
      <c r="E815" s="62"/>
      <c r="AA815" s="63"/>
      <c r="AC815" s="64"/>
      <c r="AD815" s="64"/>
      <c r="AU815" s="17"/>
      <c r="AV815" s="17"/>
    </row>
    <row r="816" ht="14.25" customHeight="1">
      <c r="A816" s="17"/>
      <c r="B816" s="17"/>
      <c r="C816" s="61"/>
      <c r="E816" s="62"/>
      <c r="AA816" s="63"/>
      <c r="AC816" s="64"/>
      <c r="AD816" s="64"/>
      <c r="AU816" s="17"/>
      <c r="AV816" s="17"/>
    </row>
    <row r="817" ht="14.25" customHeight="1">
      <c r="A817" s="17"/>
      <c r="B817" s="17"/>
      <c r="C817" s="61"/>
      <c r="E817" s="62"/>
      <c r="AA817" s="63"/>
      <c r="AC817" s="64"/>
      <c r="AD817" s="64"/>
      <c r="AU817" s="17"/>
      <c r="AV817" s="17"/>
    </row>
    <row r="818" ht="14.25" customHeight="1">
      <c r="A818" s="17"/>
      <c r="B818" s="17"/>
      <c r="C818" s="61"/>
      <c r="E818" s="62"/>
      <c r="AA818" s="63"/>
      <c r="AC818" s="64"/>
      <c r="AD818" s="64"/>
      <c r="AU818" s="17"/>
      <c r="AV818" s="17"/>
    </row>
    <row r="819" ht="14.25" customHeight="1">
      <c r="A819" s="17"/>
      <c r="B819" s="17"/>
      <c r="C819" s="61"/>
      <c r="E819" s="62"/>
      <c r="AA819" s="63"/>
      <c r="AC819" s="64"/>
      <c r="AD819" s="64"/>
      <c r="AU819" s="17"/>
      <c r="AV819" s="17"/>
    </row>
    <row r="820" ht="14.25" customHeight="1">
      <c r="A820" s="17"/>
      <c r="B820" s="17"/>
      <c r="C820" s="61"/>
      <c r="E820" s="62"/>
      <c r="AA820" s="63"/>
      <c r="AC820" s="64"/>
      <c r="AD820" s="64"/>
      <c r="AU820" s="17"/>
      <c r="AV820" s="17"/>
    </row>
    <row r="821" ht="14.25" customHeight="1">
      <c r="A821" s="17"/>
      <c r="B821" s="17"/>
      <c r="C821" s="61"/>
      <c r="E821" s="62"/>
      <c r="AA821" s="63"/>
      <c r="AC821" s="64"/>
      <c r="AD821" s="64"/>
      <c r="AU821" s="17"/>
      <c r="AV821" s="17"/>
    </row>
    <row r="822" ht="14.25" customHeight="1">
      <c r="A822" s="17"/>
      <c r="B822" s="17"/>
      <c r="C822" s="61"/>
      <c r="E822" s="62"/>
      <c r="AA822" s="63"/>
      <c r="AC822" s="64"/>
      <c r="AD822" s="64"/>
      <c r="AU822" s="17"/>
      <c r="AV822" s="17"/>
    </row>
    <row r="823" ht="14.25" customHeight="1">
      <c r="A823" s="17"/>
      <c r="B823" s="17"/>
      <c r="C823" s="61"/>
      <c r="E823" s="62"/>
      <c r="AA823" s="63"/>
      <c r="AC823" s="64"/>
      <c r="AD823" s="64"/>
      <c r="AU823" s="17"/>
      <c r="AV823" s="17"/>
    </row>
    <row r="824" ht="14.25" customHeight="1">
      <c r="A824" s="17"/>
      <c r="B824" s="17"/>
      <c r="C824" s="61"/>
      <c r="E824" s="62"/>
      <c r="AA824" s="63"/>
      <c r="AC824" s="64"/>
      <c r="AD824" s="64"/>
      <c r="AU824" s="17"/>
      <c r="AV824" s="17"/>
    </row>
    <row r="825" ht="14.25" customHeight="1">
      <c r="A825" s="17"/>
      <c r="B825" s="17"/>
      <c r="C825" s="61"/>
      <c r="E825" s="62"/>
      <c r="AA825" s="63"/>
      <c r="AC825" s="64"/>
      <c r="AD825" s="64"/>
      <c r="AU825" s="17"/>
      <c r="AV825" s="17"/>
    </row>
    <row r="826" ht="14.25" customHeight="1">
      <c r="A826" s="17"/>
      <c r="B826" s="17"/>
      <c r="C826" s="61"/>
      <c r="E826" s="62"/>
      <c r="AA826" s="63"/>
      <c r="AC826" s="64"/>
      <c r="AD826" s="64"/>
      <c r="AU826" s="17"/>
      <c r="AV826" s="17"/>
    </row>
    <row r="827" ht="14.25" customHeight="1">
      <c r="A827" s="17"/>
      <c r="B827" s="17"/>
      <c r="C827" s="61"/>
      <c r="E827" s="62"/>
      <c r="AA827" s="63"/>
      <c r="AC827" s="64"/>
      <c r="AD827" s="64"/>
      <c r="AU827" s="17"/>
      <c r="AV827" s="17"/>
    </row>
    <row r="828" ht="14.25" customHeight="1">
      <c r="A828" s="17"/>
      <c r="B828" s="17"/>
      <c r="C828" s="61"/>
      <c r="E828" s="62"/>
      <c r="AA828" s="63"/>
      <c r="AC828" s="64"/>
      <c r="AD828" s="64"/>
      <c r="AU828" s="17"/>
      <c r="AV828" s="17"/>
    </row>
    <row r="829" ht="14.25" customHeight="1">
      <c r="A829" s="17"/>
      <c r="B829" s="17"/>
      <c r="C829" s="61"/>
      <c r="E829" s="62"/>
      <c r="AA829" s="63"/>
      <c r="AC829" s="64"/>
      <c r="AD829" s="64"/>
      <c r="AU829" s="17"/>
      <c r="AV829" s="17"/>
    </row>
    <row r="830" ht="14.25" customHeight="1">
      <c r="A830" s="17"/>
      <c r="B830" s="17"/>
      <c r="C830" s="61"/>
      <c r="E830" s="62"/>
      <c r="AA830" s="63"/>
      <c r="AC830" s="64"/>
      <c r="AD830" s="64"/>
      <c r="AU830" s="17"/>
      <c r="AV830" s="17"/>
    </row>
    <row r="831" ht="14.25" customHeight="1">
      <c r="A831" s="17"/>
      <c r="B831" s="17"/>
      <c r="C831" s="61"/>
      <c r="E831" s="62"/>
      <c r="AA831" s="63"/>
      <c r="AC831" s="64"/>
      <c r="AD831" s="64"/>
      <c r="AU831" s="17"/>
      <c r="AV831" s="17"/>
    </row>
    <row r="832" ht="14.25" customHeight="1">
      <c r="A832" s="17"/>
      <c r="B832" s="17"/>
      <c r="C832" s="61"/>
      <c r="E832" s="62"/>
      <c r="AA832" s="63"/>
      <c r="AC832" s="64"/>
      <c r="AD832" s="64"/>
      <c r="AU832" s="17"/>
      <c r="AV832" s="17"/>
    </row>
    <row r="833" ht="14.25" customHeight="1">
      <c r="A833" s="17"/>
      <c r="B833" s="17"/>
      <c r="C833" s="61"/>
      <c r="E833" s="62"/>
      <c r="AA833" s="63"/>
      <c r="AC833" s="64"/>
      <c r="AD833" s="64"/>
      <c r="AU833" s="17"/>
      <c r="AV833" s="17"/>
    </row>
    <row r="834" ht="14.25" customHeight="1">
      <c r="A834" s="17"/>
      <c r="B834" s="17"/>
      <c r="C834" s="61"/>
      <c r="E834" s="62"/>
      <c r="AA834" s="63"/>
      <c r="AC834" s="64"/>
      <c r="AD834" s="64"/>
      <c r="AU834" s="17"/>
      <c r="AV834" s="17"/>
    </row>
    <row r="835" ht="14.25" customHeight="1">
      <c r="A835" s="17"/>
      <c r="B835" s="17"/>
      <c r="C835" s="61"/>
      <c r="E835" s="62"/>
      <c r="AA835" s="63"/>
      <c r="AC835" s="64"/>
      <c r="AD835" s="64"/>
      <c r="AU835" s="17"/>
      <c r="AV835" s="17"/>
    </row>
    <row r="836" ht="14.25" customHeight="1">
      <c r="A836" s="17"/>
      <c r="B836" s="17"/>
      <c r="C836" s="61"/>
      <c r="E836" s="62"/>
      <c r="AA836" s="63"/>
      <c r="AC836" s="64"/>
      <c r="AD836" s="64"/>
      <c r="AU836" s="17"/>
      <c r="AV836" s="17"/>
    </row>
    <row r="837" ht="14.25" customHeight="1">
      <c r="A837" s="17"/>
      <c r="B837" s="17"/>
      <c r="C837" s="61"/>
      <c r="E837" s="62"/>
      <c r="AA837" s="63"/>
      <c r="AC837" s="64"/>
      <c r="AD837" s="64"/>
      <c r="AU837" s="17"/>
      <c r="AV837" s="17"/>
    </row>
    <row r="838" ht="14.25" customHeight="1">
      <c r="A838" s="17"/>
      <c r="B838" s="17"/>
      <c r="C838" s="61"/>
      <c r="E838" s="62"/>
      <c r="AA838" s="63"/>
      <c r="AC838" s="64"/>
      <c r="AD838" s="64"/>
      <c r="AU838" s="17"/>
      <c r="AV838" s="17"/>
    </row>
    <row r="839" ht="14.25" customHeight="1">
      <c r="A839" s="17"/>
      <c r="B839" s="17"/>
      <c r="C839" s="61"/>
      <c r="E839" s="62"/>
      <c r="AA839" s="63"/>
      <c r="AC839" s="64"/>
      <c r="AD839" s="64"/>
      <c r="AU839" s="17"/>
      <c r="AV839" s="17"/>
    </row>
    <row r="840" ht="14.25" customHeight="1">
      <c r="A840" s="17"/>
      <c r="B840" s="17"/>
      <c r="C840" s="61"/>
      <c r="E840" s="62"/>
      <c r="AA840" s="63"/>
      <c r="AC840" s="64"/>
      <c r="AD840" s="64"/>
      <c r="AU840" s="17"/>
      <c r="AV840" s="17"/>
    </row>
    <row r="841" ht="14.25" customHeight="1">
      <c r="A841" s="17"/>
      <c r="B841" s="17"/>
      <c r="C841" s="61"/>
      <c r="E841" s="62"/>
      <c r="AA841" s="63"/>
      <c r="AC841" s="64"/>
      <c r="AD841" s="64"/>
      <c r="AU841" s="17"/>
      <c r="AV841" s="17"/>
    </row>
    <row r="842" ht="14.25" customHeight="1">
      <c r="A842" s="17"/>
      <c r="B842" s="17"/>
      <c r="C842" s="61"/>
      <c r="E842" s="62"/>
      <c r="AA842" s="63"/>
      <c r="AC842" s="64"/>
      <c r="AD842" s="64"/>
      <c r="AU842" s="17"/>
      <c r="AV842" s="17"/>
    </row>
    <row r="843" ht="14.25" customHeight="1">
      <c r="A843" s="17"/>
      <c r="B843" s="17"/>
      <c r="C843" s="61"/>
      <c r="E843" s="62"/>
      <c r="AA843" s="63"/>
      <c r="AC843" s="64"/>
      <c r="AD843" s="64"/>
      <c r="AU843" s="17"/>
      <c r="AV843" s="17"/>
    </row>
    <row r="844" ht="14.25" customHeight="1">
      <c r="A844" s="17"/>
      <c r="B844" s="17"/>
      <c r="C844" s="61"/>
      <c r="E844" s="62"/>
      <c r="AA844" s="63"/>
      <c r="AC844" s="64"/>
      <c r="AD844" s="64"/>
      <c r="AU844" s="17"/>
      <c r="AV844" s="17"/>
    </row>
    <row r="845" ht="14.25" customHeight="1">
      <c r="A845" s="17"/>
      <c r="B845" s="17"/>
      <c r="C845" s="61"/>
      <c r="E845" s="62"/>
      <c r="AA845" s="63"/>
      <c r="AC845" s="64"/>
      <c r="AD845" s="64"/>
      <c r="AU845" s="17"/>
      <c r="AV845" s="17"/>
    </row>
    <row r="846" ht="14.25" customHeight="1">
      <c r="A846" s="17"/>
      <c r="B846" s="17"/>
      <c r="C846" s="61"/>
      <c r="E846" s="62"/>
      <c r="AA846" s="63"/>
      <c r="AC846" s="64"/>
      <c r="AD846" s="64"/>
      <c r="AU846" s="17"/>
      <c r="AV846" s="17"/>
    </row>
    <row r="847" ht="14.25" customHeight="1">
      <c r="A847" s="17"/>
      <c r="B847" s="17"/>
      <c r="C847" s="61"/>
      <c r="E847" s="62"/>
      <c r="AA847" s="63"/>
      <c r="AC847" s="64"/>
      <c r="AD847" s="64"/>
      <c r="AU847" s="17"/>
      <c r="AV847" s="17"/>
    </row>
    <row r="848" ht="14.25" customHeight="1">
      <c r="A848" s="17"/>
      <c r="B848" s="17"/>
      <c r="C848" s="61"/>
      <c r="E848" s="62"/>
      <c r="AA848" s="63"/>
      <c r="AC848" s="64"/>
      <c r="AD848" s="64"/>
      <c r="AU848" s="17"/>
      <c r="AV848" s="17"/>
    </row>
    <row r="849" ht="14.25" customHeight="1">
      <c r="A849" s="17"/>
      <c r="B849" s="17"/>
      <c r="C849" s="61"/>
      <c r="E849" s="62"/>
      <c r="AA849" s="63"/>
      <c r="AC849" s="64"/>
      <c r="AD849" s="64"/>
      <c r="AU849" s="17"/>
      <c r="AV849" s="17"/>
    </row>
    <row r="850" ht="14.25" customHeight="1">
      <c r="A850" s="17"/>
      <c r="B850" s="17"/>
      <c r="C850" s="61"/>
      <c r="E850" s="62"/>
      <c r="AA850" s="63"/>
      <c r="AC850" s="64"/>
      <c r="AD850" s="64"/>
      <c r="AU850" s="17"/>
      <c r="AV850" s="17"/>
    </row>
    <row r="851" ht="14.25" customHeight="1">
      <c r="A851" s="17"/>
      <c r="B851" s="17"/>
      <c r="C851" s="61"/>
      <c r="E851" s="62"/>
      <c r="AA851" s="63"/>
      <c r="AC851" s="64"/>
      <c r="AD851" s="64"/>
      <c r="AU851" s="17"/>
      <c r="AV851" s="17"/>
    </row>
    <row r="852" ht="14.25" customHeight="1">
      <c r="A852" s="17"/>
      <c r="B852" s="17"/>
      <c r="C852" s="61"/>
      <c r="E852" s="62"/>
      <c r="AA852" s="63"/>
      <c r="AC852" s="64"/>
      <c r="AD852" s="64"/>
      <c r="AU852" s="17"/>
      <c r="AV852" s="17"/>
    </row>
    <row r="853" ht="14.25" customHeight="1">
      <c r="A853" s="17"/>
      <c r="B853" s="17"/>
      <c r="C853" s="61"/>
      <c r="E853" s="62"/>
      <c r="AA853" s="63"/>
      <c r="AC853" s="64"/>
      <c r="AD853" s="64"/>
      <c r="AU853" s="17"/>
      <c r="AV853" s="17"/>
    </row>
    <row r="854" ht="14.25" customHeight="1">
      <c r="A854" s="17"/>
      <c r="B854" s="17"/>
      <c r="C854" s="61"/>
      <c r="E854" s="62"/>
      <c r="AA854" s="63"/>
      <c r="AC854" s="64"/>
      <c r="AD854" s="64"/>
      <c r="AU854" s="17"/>
      <c r="AV854" s="17"/>
    </row>
    <row r="855" ht="14.25" customHeight="1">
      <c r="A855" s="17"/>
      <c r="B855" s="17"/>
      <c r="C855" s="61"/>
      <c r="E855" s="62"/>
      <c r="AA855" s="63"/>
      <c r="AC855" s="64"/>
      <c r="AD855" s="64"/>
      <c r="AU855" s="17"/>
      <c r="AV855" s="17"/>
    </row>
    <row r="856" ht="14.25" customHeight="1">
      <c r="A856" s="17"/>
      <c r="B856" s="17"/>
      <c r="C856" s="61"/>
      <c r="E856" s="62"/>
      <c r="AA856" s="63"/>
      <c r="AC856" s="64"/>
      <c r="AD856" s="64"/>
      <c r="AU856" s="17"/>
      <c r="AV856" s="17"/>
    </row>
    <row r="857" ht="14.25" customHeight="1">
      <c r="A857" s="17"/>
      <c r="B857" s="17"/>
      <c r="C857" s="61"/>
      <c r="E857" s="62"/>
      <c r="AA857" s="63"/>
      <c r="AC857" s="64"/>
      <c r="AD857" s="64"/>
      <c r="AU857" s="17"/>
      <c r="AV857" s="17"/>
    </row>
    <row r="858" ht="14.25" customHeight="1">
      <c r="A858" s="17"/>
      <c r="B858" s="17"/>
      <c r="C858" s="61"/>
      <c r="E858" s="62"/>
      <c r="AA858" s="63"/>
      <c r="AC858" s="64"/>
      <c r="AD858" s="64"/>
      <c r="AU858" s="17"/>
      <c r="AV858" s="17"/>
    </row>
    <row r="859" ht="14.25" customHeight="1">
      <c r="A859" s="17"/>
      <c r="B859" s="17"/>
      <c r="C859" s="61"/>
      <c r="E859" s="62"/>
      <c r="AA859" s="63"/>
      <c r="AC859" s="64"/>
      <c r="AD859" s="64"/>
      <c r="AU859" s="17"/>
      <c r="AV859" s="17"/>
    </row>
    <row r="860" ht="14.25" customHeight="1">
      <c r="A860" s="17"/>
      <c r="B860" s="17"/>
      <c r="C860" s="61"/>
      <c r="E860" s="62"/>
      <c r="AA860" s="63"/>
      <c r="AC860" s="64"/>
      <c r="AD860" s="64"/>
      <c r="AU860" s="17"/>
      <c r="AV860" s="17"/>
    </row>
    <row r="861" ht="14.25" customHeight="1">
      <c r="A861" s="17"/>
      <c r="B861" s="17"/>
      <c r="C861" s="61"/>
      <c r="E861" s="62"/>
      <c r="AA861" s="63"/>
      <c r="AC861" s="64"/>
      <c r="AD861" s="64"/>
      <c r="AU861" s="17"/>
      <c r="AV861" s="17"/>
    </row>
    <row r="862" ht="14.25" customHeight="1">
      <c r="A862" s="17"/>
      <c r="B862" s="17"/>
      <c r="C862" s="61"/>
      <c r="E862" s="62"/>
      <c r="AA862" s="63"/>
      <c r="AC862" s="64"/>
      <c r="AD862" s="64"/>
      <c r="AU862" s="17"/>
      <c r="AV862" s="17"/>
    </row>
    <row r="863" ht="14.25" customHeight="1">
      <c r="A863" s="17"/>
      <c r="B863" s="17"/>
      <c r="C863" s="61"/>
      <c r="E863" s="62"/>
      <c r="AA863" s="63"/>
      <c r="AC863" s="64"/>
      <c r="AD863" s="64"/>
      <c r="AU863" s="17"/>
      <c r="AV863" s="17"/>
    </row>
    <row r="864" ht="14.25" customHeight="1">
      <c r="A864" s="17"/>
      <c r="B864" s="17"/>
      <c r="C864" s="61"/>
      <c r="E864" s="62"/>
      <c r="AA864" s="63"/>
      <c r="AC864" s="64"/>
      <c r="AD864" s="64"/>
      <c r="AU864" s="17"/>
      <c r="AV864" s="17"/>
    </row>
    <row r="865" ht="14.25" customHeight="1">
      <c r="A865" s="17"/>
      <c r="B865" s="17"/>
      <c r="C865" s="61"/>
      <c r="E865" s="62"/>
      <c r="AA865" s="63"/>
      <c r="AC865" s="64"/>
      <c r="AD865" s="64"/>
      <c r="AU865" s="17"/>
      <c r="AV865" s="17"/>
    </row>
    <row r="866" ht="14.25" customHeight="1">
      <c r="A866" s="17"/>
      <c r="B866" s="17"/>
      <c r="C866" s="61"/>
      <c r="E866" s="62"/>
      <c r="AA866" s="63"/>
      <c r="AC866" s="64"/>
      <c r="AD866" s="64"/>
      <c r="AU866" s="17"/>
      <c r="AV866" s="17"/>
    </row>
    <row r="867" ht="14.25" customHeight="1">
      <c r="A867" s="17"/>
      <c r="B867" s="17"/>
      <c r="C867" s="61"/>
      <c r="E867" s="62"/>
      <c r="AA867" s="63"/>
      <c r="AC867" s="64"/>
      <c r="AD867" s="64"/>
      <c r="AU867" s="17"/>
      <c r="AV867" s="17"/>
    </row>
    <row r="868" ht="14.25" customHeight="1">
      <c r="A868" s="17"/>
      <c r="B868" s="17"/>
      <c r="C868" s="61"/>
      <c r="E868" s="62"/>
      <c r="AA868" s="63"/>
      <c r="AC868" s="64"/>
      <c r="AD868" s="64"/>
      <c r="AU868" s="17"/>
      <c r="AV868" s="17"/>
    </row>
    <row r="869" ht="14.25" customHeight="1">
      <c r="A869" s="17"/>
      <c r="B869" s="17"/>
      <c r="C869" s="61"/>
      <c r="E869" s="62"/>
      <c r="AA869" s="63"/>
      <c r="AC869" s="64"/>
      <c r="AD869" s="64"/>
      <c r="AU869" s="17"/>
      <c r="AV869" s="17"/>
    </row>
    <row r="870" ht="14.25" customHeight="1">
      <c r="A870" s="17"/>
      <c r="B870" s="17"/>
      <c r="C870" s="61"/>
      <c r="E870" s="62"/>
      <c r="AA870" s="63"/>
      <c r="AC870" s="64"/>
      <c r="AD870" s="64"/>
      <c r="AU870" s="17"/>
      <c r="AV870" s="17"/>
    </row>
    <row r="871" ht="14.25" customHeight="1">
      <c r="A871" s="17"/>
      <c r="B871" s="17"/>
      <c r="C871" s="61"/>
      <c r="E871" s="62"/>
      <c r="AA871" s="63"/>
      <c r="AC871" s="64"/>
      <c r="AD871" s="64"/>
      <c r="AU871" s="17"/>
      <c r="AV871" s="17"/>
    </row>
    <row r="872" ht="14.25" customHeight="1">
      <c r="A872" s="17"/>
      <c r="B872" s="17"/>
      <c r="C872" s="61"/>
      <c r="E872" s="62"/>
      <c r="AA872" s="63"/>
      <c r="AC872" s="64"/>
      <c r="AD872" s="64"/>
      <c r="AU872" s="17"/>
      <c r="AV872" s="17"/>
    </row>
    <row r="873" ht="14.25" customHeight="1">
      <c r="A873" s="17"/>
      <c r="B873" s="17"/>
      <c r="C873" s="61"/>
      <c r="E873" s="62"/>
      <c r="AA873" s="63"/>
      <c r="AC873" s="64"/>
      <c r="AD873" s="64"/>
      <c r="AU873" s="17"/>
      <c r="AV873" s="17"/>
    </row>
    <row r="874" ht="14.25" customHeight="1">
      <c r="A874" s="17"/>
      <c r="B874" s="17"/>
      <c r="C874" s="61"/>
      <c r="E874" s="62"/>
      <c r="AA874" s="63"/>
      <c r="AC874" s="64"/>
      <c r="AD874" s="64"/>
      <c r="AU874" s="17"/>
      <c r="AV874" s="17"/>
    </row>
    <row r="875" ht="14.25" customHeight="1">
      <c r="A875" s="17"/>
      <c r="B875" s="17"/>
      <c r="C875" s="61"/>
      <c r="E875" s="62"/>
      <c r="AA875" s="63"/>
      <c r="AC875" s="64"/>
      <c r="AD875" s="64"/>
      <c r="AU875" s="17"/>
      <c r="AV875" s="17"/>
    </row>
    <row r="876" ht="14.25" customHeight="1">
      <c r="A876" s="17"/>
      <c r="B876" s="17"/>
      <c r="C876" s="61"/>
      <c r="E876" s="62"/>
      <c r="AA876" s="63"/>
      <c r="AC876" s="64"/>
      <c r="AD876" s="64"/>
      <c r="AU876" s="17"/>
      <c r="AV876" s="17"/>
    </row>
    <row r="877" ht="14.25" customHeight="1">
      <c r="A877" s="17"/>
      <c r="B877" s="17"/>
      <c r="C877" s="61"/>
      <c r="E877" s="62"/>
      <c r="AA877" s="63"/>
      <c r="AC877" s="64"/>
      <c r="AD877" s="64"/>
      <c r="AU877" s="17"/>
      <c r="AV877" s="17"/>
    </row>
    <row r="878" ht="14.25" customHeight="1">
      <c r="A878" s="17"/>
      <c r="B878" s="17"/>
      <c r="C878" s="61"/>
      <c r="E878" s="62"/>
      <c r="AA878" s="63"/>
      <c r="AC878" s="64"/>
      <c r="AD878" s="64"/>
      <c r="AU878" s="17"/>
      <c r="AV878" s="17"/>
    </row>
    <row r="879" ht="14.25" customHeight="1">
      <c r="A879" s="17"/>
      <c r="B879" s="17"/>
      <c r="C879" s="61"/>
      <c r="E879" s="62"/>
      <c r="AA879" s="63"/>
      <c r="AC879" s="64"/>
      <c r="AD879" s="64"/>
      <c r="AU879" s="17"/>
      <c r="AV879" s="17"/>
    </row>
    <row r="880" ht="14.25" customHeight="1">
      <c r="A880" s="17"/>
      <c r="B880" s="17"/>
      <c r="C880" s="61"/>
      <c r="E880" s="62"/>
      <c r="AA880" s="63"/>
      <c r="AC880" s="64"/>
      <c r="AD880" s="64"/>
      <c r="AU880" s="17"/>
      <c r="AV880" s="17"/>
    </row>
    <row r="881" ht="14.25" customHeight="1">
      <c r="A881" s="17"/>
      <c r="B881" s="17"/>
      <c r="C881" s="61"/>
      <c r="E881" s="62"/>
      <c r="AA881" s="63"/>
      <c r="AC881" s="64"/>
      <c r="AD881" s="64"/>
      <c r="AU881" s="17"/>
      <c r="AV881" s="17"/>
    </row>
    <row r="882" ht="14.25" customHeight="1">
      <c r="A882" s="17"/>
      <c r="B882" s="17"/>
      <c r="C882" s="61"/>
      <c r="E882" s="62"/>
      <c r="AA882" s="63"/>
      <c r="AC882" s="64"/>
      <c r="AD882" s="64"/>
      <c r="AU882" s="17"/>
      <c r="AV882" s="17"/>
    </row>
    <row r="883" ht="14.25" customHeight="1">
      <c r="A883" s="17"/>
      <c r="B883" s="17"/>
      <c r="C883" s="61"/>
      <c r="E883" s="62"/>
      <c r="AA883" s="63"/>
      <c r="AC883" s="64"/>
      <c r="AD883" s="64"/>
      <c r="AU883" s="17"/>
      <c r="AV883" s="17"/>
    </row>
    <row r="884" ht="14.25" customHeight="1">
      <c r="A884" s="17"/>
      <c r="B884" s="17"/>
      <c r="C884" s="61"/>
      <c r="E884" s="62"/>
      <c r="AA884" s="63"/>
      <c r="AC884" s="64"/>
      <c r="AD884" s="64"/>
      <c r="AU884" s="17"/>
      <c r="AV884" s="17"/>
    </row>
    <row r="885" ht="14.25" customHeight="1">
      <c r="A885" s="17"/>
      <c r="B885" s="17"/>
      <c r="C885" s="61"/>
      <c r="E885" s="62"/>
      <c r="AA885" s="63"/>
      <c r="AC885" s="64"/>
      <c r="AD885" s="64"/>
      <c r="AU885" s="17"/>
      <c r="AV885" s="17"/>
    </row>
    <row r="886" ht="14.25" customHeight="1">
      <c r="A886" s="17"/>
      <c r="B886" s="17"/>
      <c r="C886" s="61"/>
      <c r="E886" s="62"/>
      <c r="AA886" s="63"/>
      <c r="AC886" s="64"/>
      <c r="AD886" s="64"/>
      <c r="AU886" s="17"/>
      <c r="AV886" s="17"/>
    </row>
    <row r="887" ht="14.25" customHeight="1">
      <c r="A887" s="17"/>
      <c r="B887" s="17"/>
      <c r="C887" s="61"/>
      <c r="E887" s="62"/>
      <c r="AA887" s="63"/>
      <c r="AC887" s="64"/>
      <c r="AD887" s="64"/>
      <c r="AU887" s="17"/>
      <c r="AV887" s="17"/>
    </row>
    <row r="888" ht="14.25" customHeight="1">
      <c r="A888" s="17"/>
      <c r="B888" s="17"/>
      <c r="C888" s="61"/>
      <c r="E888" s="62"/>
      <c r="AA888" s="63"/>
      <c r="AC888" s="64"/>
      <c r="AD888" s="64"/>
      <c r="AU888" s="17"/>
      <c r="AV888" s="17"/>
    </row>
    <row r="889" ht="14.25" customHeight="1">
      <c r="A889" s="17"/>
      <c r="B889" s="17"/>
      <c r="C889" s="61"/>
      <c r="E889" s="62"/>
      <c r="AA889" s="63"/>
      <c r="AC889" s="64"/>
      <c r="AD889" s="64"/>
      <c r="AU889" s="17"/>
      <c r="AV889" s="17"/>
    </row>
    <row r="890" ht="14.25" customHeight="1">
      <c r="A890" s="17"/>
      <c r="B890" s="17"/>
      <c r="C890" s="61"/>
      <c r="E890" s="62"/>
      <c r="AA890" s="63"/>
      <c r="AC890" s="64"/>
      <c r="AD890" s="64"/>
      <c r="AU890" s="17"/>
      <c r="AV890" s="17"/>
    </row>
    <row r="891" ht="14.25" customHeight="1">
      <c r="A891" s="17"/>
      <c r="B891" s="17"/>
      <c r="C891" s="61"/>
      <c r="E891" s="62"/>
      <c r="AA891" s="63"/>
      <c r="AC891" s="64"/>
      <c r="AD891" s="64"/>
      <c r="AU891" s="17"/>
      <c r="AV891" s="17"/>
    </row>
    <row r="892" ht="14.25" customHeight="1">
      <c r="A892" s="17"/>
      <c r="B892" s="17"/>
      <c r="C892" s="61"/>
      <c r="E892" s="62"/>
      <c r="AA892" s="63"/>
      <c r="AC892" s="64"/>
      <c r="AD892" s="64"/>
      <c r="AU892" s="17"/>
      <c r="AV892" s="17"/>
    </row>
    <row r="893" ht="14.25" customHeight="1">
      <c r="A893" s="17"/>
      <c r="B893" s="17"/>
      <c r="C893" s="61"/>
      <c r="E893" s="62"/>
      <c r="AA893" s="63"/>
      <c r="AC893" s="64"/>
      <c r="AD893" s="64"/>
      <c r="AU893" s="17"/>
      <c r="AV893" s="17"/>
    </row>
    <row r="894" ht="14.25" customHeight="1">
      <c r="A894" s="17"/>
      <c r="B894" s="17"/>
      <c r="C894" s="61"/>
      <c r="E894" s="62"/>
      <c r="AA894" s="63"/>
      <c r="AC894" s="64"/>
      <c r="AD894" s="64"/>
      <c r="AU894" s="17"/>
      <c r="AV894" s="17"/>
    </row>
    <row r="895" ht="14.25" customHeight="1">
      <c r="A895" s="17"/>
      <c r="B895" s="17"/>
      <c r="C895" s="61"/>
      <c r="E895" s="62"/>
      <c r="AA895" s="63"/>
      <c r="AC895" s="64"/>
      <c r="AD895" s="64"/>
      <c r="AU895" s="17"/>
      <c r="AV895" s="17"/>
    </row>
    <row r="896" ht="14.25" customHeight="1">
      <c r="A896" s="17"/>
      <c r="B896" s="17"/>
      <c r="C896" s="61"/>
      <c r="E896" s="62"/>
      <c r="AA896" s="63"/>
      <c r="AC896" s="64"/>
      <c r="AD896" s="64"/>
      <c r="AU896" s="17"/>
      <c r="AV896" s="17"/>
    </row>
    <row r="897" ht="14.25" customHeight="1">
      <c r="A897" s="17"/>
      <c r="B897" s="17"/>
      <c r="C897" s="61"/>
      <c r="E897" s="62"/>
      <c r="AA897" s="63"/>
      <c r="AC897" s="64"/>
      <c r="AD897" s="64"/>
      <c r="AU897" s="17"/>
      <c r="AV897" s="17"/>
    </row>
    <row r="898" ht="14.25" customHeight="1">
      <c r="A898" s="17"/>
      <c r="B898" s="17"/>
      <c r="C898" s="61"/>
      <c r="E898" s="62"/>
      <c r="AA898" s="63"/>
      <c r="AC898" s="64"/>
      <c r="AD898" s="64"/>
      <c r="AU898" s="17"/>
      <c r="AV898" s="17"/>
    </row>
    <row r="899" ht="14.25" customHeight="1">
      <c r="A899" s="17"/>
      <c r="B899" s="17"/>
      <c r="C899" s="61"/>
      <c r="E899" s="62"/>
      <c r="AA899" s="63"/>
      <c r="AC899" s="64"/>
      <c r="AD899" s="64"/>
      <c r="AU899" s="17"/>
      <c r="AV899" s="17"/>
    </row>
    <row r="900" ht="14.25" customHeight="1">
      <c r="A900" s="17"/>
      <c r="B900" s="17"/>
      <c r="C900" s="61"/>
      <c r="E900" s="62"/>
      <c r="AA900" s="63"/>
      <c r="AC900" s="64"/>
      <c r="AD900" s="64"/>
      <c r="AU900" s="17"/>
      <c r="AV900" s="17"/>
    </row>
    <row r="901" ht="14.25" customHeight="1">
      <c r="A901" s="17"/>
      <c r="B901" s="17"/>
      <c r="C901" s="61"/>
      <c r="E901" s="62"/>
      <c r="AA901" s="63"/>
      <c r="AC901" s="64"/>
      <c r="AD901" s="64"/>
      <c r="AU901" s="17"/>
      <c r="AV901" s="17"/>
    </row>
    <row r="902" ht="14.25" customHeight="1">
      <c r="A902" s="17"/>
      <c r="B902" s="17"/>
      <c r="C902" s="61"/>
      <c r="E902" s="62"/>
      <c r="AA902" s="63"/>
      <c r="AC902" s="64"/>
      <c r="AD902" s="64"/>
      <c r="AU902" s="17"/>
      <c r="AV902" s="17"/>
    </row>
    <row r="903" ht="14.25" customHeight="1">
      <c r="A903" s="17"/>
      <c r="B903" s="17"/>
      <c r="C903" s="61"/>
      <c r="E903" s="62"/>
      <c r="AA903" s="63"/>
      <c r="AC903" s="64"/>
      <c r="AD903" s="64"/>
      <c r="AU903" s="17"/>
      <c r="AV903" s="17"/>
    </row>
    <row r="904" ht="14.25" customHeight="1">
      <c r="A904" s="17"/>
      <c r="B904" s="17"/>
      <c r="C904" s="61"/>
      <c r="E904" s="62"/>
      <c r="AA904" s="63"/>
      <c r="AC904" s="64"/>
      <c r="AD904" s="64"/>
      <c r="AU904" s="17"/>
      <c r="AV904" s="17"/>
    </row>
    <row r="905" ht="14.25" customHeight="1">
      <c r="A905" s="17"/>
      <c r="B905" s="17"/>
      <c r="C905" s="61"/>
      <c r="E905" s="62"/>
      <c r="AA905" s="63"/>
      <c r="AC905" s="64"/>
      <c r="AD905" s="64"/>
      <c r="AU905" s="17"/>
      <c r="AV905" s="17"/>
    </row>
    <row r="906" ht="14.25" customHeight="1">
      <c r="A906" s="17"/>
      <c r="B906" s="17"/>
      <c r="C906" s="61"/>
      <c r="E906" s="62"/>
      <c r="AA906" s="63"/>
      <c r="AC906" s="64"/>
      <c r="AD906" s="64"/>
      <c r="AU906" s="17"/>
      <c r="AV906" s="17"/>
    </row>
    <row r="907" ht="14.25" customHeight="1">
      <c r="A907" s="17"/>
      <c r="B907" s="17"/>
      <c r="C907" s="61"/>
      <c r="E907" s="62"/>
      <c r="AA907" s="63"/>
      <c r="AC907" s="64"/>
      <c r="AD907" s="64"/>
      <c r="AU907" s="17"/>
      <c r="AV907" s="17"/>
    </row>
    <row r="908" ht="14.25" customHeight="1">
      <c r="A908" s="17"/>
      <c r="B908" s="17"/>
      <c r="C908" s="61"/>
      <c r="E908" s="62"/>
      <c r="AA908" s="63"/>
      <c r="AC908" s="64"/>
      <c r="AD908" s="64"/>
      <c r="AU908" s="17"/>
      <c r="AV908" s="17"/>
    </row>
    <row r="909" ht="14.25" customHeight="1">
      <c r="A909" s="17"/>
      <c r="B909" s="17"/>
      <c r="C909" s="61"/>
      <c r="E909" s="62"/>
      <c r="AA909" s="63"/>
      <c r="AC909" s="64"/>
      <c r="AD909" s="64"/>
      <c r="AU909" s="17"/>
      <c r="AV909" s="17"/>
    </row>
    <row r="910" ht="14.25" customHeight="1">
      <c r="A910" s="17"/>
      <c r="B910" s="17"/>
      <c r="C910" s="61"/>
      <c r="E910" s="62"/>
      <c r="AA910" s="63"/>
      <c r="AC910" s="64"/>
      <c r="AD910" s="64"/>
      <c r="AU910" s="17"/>
      <c r="AV910" s="17"/>
    </row>
    <row r="911" ht="14.25" customHeight="1">
      <c r="A911" s="17"/>
      <c r="B911" s="17"/>
      <c r="C911" s="61"/>
      <c r="E911" s="62"/>
      <c r="AA911" s="63"/>
      <c r="AC911" s="64"/>
      <c r="AD911" s="64"/>
      <c r="AU911" s="17"/>
      <c r="AV911" s="17"/>
    </row>
    <row r="912" ht="14.25" customHeight="1">
      <c r="A912" s="17"/>
      <c r="B912" s="17"/>
      <c r="C912" s="61"/>
      <c r="E912" s="62"/>
      <c r="AA912" s="63"/>
      <c r="AC912" s="64"/>
      <c r="AD912" s="64"/>
      <c r="AU912" s="17"/>
      <c r="AV912" s="17"/>
    </row>
    <row r="913" ht="14.25" customHeight="1">
      <c r="A913" s="17"/>
      <c r="B913" s="17"/>
      <c r="C913" s="61"/>
      <c r="E913" s="62"/>
      <c r="AA913" s="63"/>
      <c r="AC913" s="64"/>
      <c r="AD913" s="64"/>
      <c r="AU913" s="17"/>
      <c r="AV913" s="17"/>
    </row>
    <row r="914" ht="14.25" customHeight="1">
      <c r="A914" s="17"/>
      <c r="B914" s="17"/>
      <c r="C914" s="61"/>
      <c r="E914" s="62"/>
      <c r="AA914" s="63"/>
      <c r="AC914" s="64"/>
      <c r="AD914" s="64"/>
      <c r="AU914" s="17"/>
      <c r="AV914" s="17"/>
    </row>
    <row r="915" ht="14.25" customHeight="1">
      <c r="A915" s="17"/>
      <c r="B915" s="17"/>
      <c r="C915" s="61"/>
      <c r="E915" s="62"/>
      <c r="AA915" s="63"/>
      <c r="AC915" s="64"/>
      <c r="AD915" s="64"/>
      <c r="AU915" s="17"/>
      <c r="AV915" s="17"/>
    </row>
    <row r="916" ht="14.25" customHeight="1">
      <c r="A916" s="17"/>
      <c r="B916" s="17"/>
      <c r="C916" s="61"/>
      <c r="E916" s="62"/>
      <c r="AA916" s="63"/>
      <c r="AC916" s="64"/>
      <c r="AD916" s="64"/>
      <c r="AU916" s="17"/>
      <c r="AV916" s="17"/>
    </row>
    <row r="917" ht="14.25" customHeight="1">
      <c r="A917" s="17"/>
      <c r="B917" s="17"/>
      <c r="C917" s="61"/>
      <c r="E917" s="62"/>
      <c r="AA917" s="63"/>
      <c r="AC917" s="64"/>
      <c r="AD917" s="64"/>
      <c r="AU917" s="17"/>
      <c r="AV917" s="17"/>
    </row>
    <row r="918" ht="14.25" customHeight="1">
      <c r="A918" s="17"/>
      <c r="B918" s="17"/>
      <c r="C918" s="61"/>
      <c r="E918" s="62"/>
      <c r="AA918" s="63"/>
      <c r="AC918" s="64"/>
      <c r="AD918" s="64"/>
      <c r="AU918" s="17"/>
      <c r="AV918" s="17"/>
    </row>
    <row r="919" ht="14.25" customHeight="1">
      <c r="A919" s="17"/>
      <c r="B919" s="17"/>
      <c r="C919" s="61"/>
      <c r="E919" s="62"/>
      <c r="AA919" s="63"/>
      <c r="AC919" s="64"/>
      <c r="AD919" s="64"/>
      <c r="AU919" s="17"/>
      <c r="AV919" s="17"/>
    </row>
    <row r="920" ht="14.25" customHeight="1">
      <c r="A920" s="17"/>
      <c r="B920" s="17"/>
      <c r="C920" s="61"/>
      <c r="E920" s="62"/>
      <c r="AA920" s="63"/>
      <c r="AC920" s="64"/>
      <c r="AD920" s="64"/>
      <c r="AU920" s="17"/>
      <c r="AV920" s="17"/>
    </row>
    <row r="921" ht="14.25" customHeight="1">
      <c r="A921" s="17"/>
      <c r="B921" s="17"/>
      <c r="C921" s="61"/>
      <c r="E921" s="62"/>
      <c r="AA921" s="63"/>
      <c r="AC921" s="64"/>
      <c r="AD921" s="64"/>
      <c r="AU921" s="17"/>
      <c r="AV921" s="17"/>
    </row>
    <row r="922" ht="14.25" customHeight="1">
      <c r="A922" s="17"/>
      <c r="B922" s="17"/>
      <c r="C922" s="61"/>
      <c r="E922" s="62"/>
      <c r="AA922" s="63"/>
      <c r="AC922" s="64"/>
      <c r="AD922" s="64"/>
      <c r="AU922" s="17"/>
      <c r="AV922" s="17"/>
    </row>
    <row r="923" ht="14.25" customHeight="1">
      <c r="A923" s="17"/>
      <c r="B923" s="17"/>
      <c r="C923" s="61"/>
      <c r="E923" s="62"/>
      <c r="AA923" s="63"/>
      <c r="AC923" s="64"/>
      <c r="AD923" s="64"/>
      <c r="AU923" s="17"/>
      <c r="AV923" s="17"/>
    </row>
    <row r="924" ht="14.25" customHeight="1">
      <c r="A924" s="17"/>
      <c r="B924" s="17"/>
      <c r="C924" s="61"/>
      <c r="E924" s="62"/>
      <c r="AA924" s="63"/>
      <c r="AC924" s="64"/>
      <c r="AD924" s="64"/>
      <c r="AU924" s="17"/>
      <c r="AV924" s="17"/>
    </row>
    <row r="925" ht="14.25" customHeight="1">
      <c r="A925" s="17"/>
      <c r="B925" s="17"/>
      <c r="C925" s="61"/>
      <c r="E925" s="62"/>
      <c r="AA925" s="63"/>
      <c r="AC925" s="64"/>
      <c r="AD925" s="64"/>
      <c r="AU925" s="17"/>
      <c r="AV925" s="17"/>
    </row>
    <row r="926" ht="14.25" customHeight="1">
      <c r="A926" s="17"/>
      <c r="B926" s="17"/>
      <c r="C926" s="61"/>
      <c r="E926" s="62"/>
      <c r="AA926" s="63"/>
      <c r="AC926" s="64"/>
      <c r="AD926" s="64"/>
      <c r="AU926" s="17"/>
      <c r="AV926" s="17"/>
    </row>
    <row r="927" ht="14.25" customHeight="1">
      <c r="A927" s="17"/>
      <c r="B927" s="17"/>
      <c r="C927" s="61"/>
      <c r="E927" s="62"/>
      <c r="AA927" s="63"/>
      <c r="AC927" s="64"/>
      <c r="AD927" s="64"/>
      <c r="AU927" s="17"/>
      <c r="AV927" s="17"/>
    </row>
    <row r="928" ht="14.25" customHeight="1">
      <c r="A928" s="17"/>
      <c r="B928" s="17"/>
      <c r="C928" s="61"/>
      <c r="E928" s="62"/>
      <c r="AA928" s="63"/>
      <c r="AC928" s="64"/>
      <c r="AD928" s="64"/>
      <c r="AU928" s="17"/>
      <c r="AV928" s="17"/>
    </row>
    <row r="929" ht="14.25" customHeight="1">
      <c r="A929" s="17"/>
      <c r="B929" s="17"/>
      <c r="C929" s="61"/>
      <c r="E929" s="62"/>
      <c r="AA929" s="63"/>
      <c r="AC929" s="64"/>
      <c r="AD929" s="64"/>
      <c r="AU929" s="17"/>
      <c r="AV929" s="17"/>
    </row>
    <row r="930" ht="14.25" customHeight="1">
      <c r="A930" s="17"/>
      <c r="B930" s="17"/>
      <c r="C930" s="61"/>
      <c r="E930" s="62"/>
      <c r="AA930" s="63"/>
      <c r="AC930" s="64"/>
      <c r="AD930" s="64"/>
      <c r="AU930" s="17"/>
      <c r="AV930" s="17"/>
    </row>
    <row r="931" ht="14.25" customHeight="1">
      <c r="A931" s="17"/>
      <c r="B931" s="17"/>
      <c r="C931" s="61"/>
      <c r="E931" s="62"/>
      <c r="AA931" s="63"/>
      <c r="AC931" s="64"/>
      <c r="AD931" s="64"/>
      <c r="AU931" s="17"/>
      <c r="AV931" s="17"/>
    </row>
    <row r="932" ht="14.25" customHeight="1">
      <c r="A932" s="17"/>
      <c r="B932" s="17"/>
      <c r="C932" s="61"/>
      <c r="E932" s="62"/>
      <c r="AA932" s="63"/>
      <c r="AC932" s="64"/>
      <c r="AD932" s="64"/>
      <c r="AU932" s="17"/>
      <c r="AV932" s="17"/>
    </row>
    <row r="933" ht="14.25" customHeight="1">
      <c r="A933" s="17"/>
      <c r="B933" s="17"/>
      <c r="C933" s="61"/>
      <c r="E933" s="62"/>
      <c r="AA933" s="63"/>
      <c r="AC933" s="64"/>
      <c r="AD933" s="64"/>
      <c r="AU933" s="17"/>
      <c r="AV933" s="17"/>
    </row>
    <row r="934" ht="14.25" customHeight="1">
      <c r="A934" s="17"/>
      <c r="B934" s="17"/>
      <c r="C934" s="61"/>
      <c r="E934" s="62"/>
      <c r="AA934" s="63"/>
      <c r="AC934" s="64"/>
      <c r="AD934" s="64"/>
      <c r="AU934" s="17"/>
      <c r="AV934" s="17"/>
    </row>
    <row r="935" ht="14.25" customHeight="1">
      <c r="A935" s="17"/>
      <c r="B935" s="17"/>
      <c r="C935" s="61"/>
      <c r="E935" s="62"/>
      <c r="AA935" s="63"/>
      <c r="AC935" s="64"/>
      <c r="AD935" s="64"/>
      <c r="AU935" s="17"/>
      <c r="AV935" s="17"/>
    </row>
    <row r="936" ht="14.25" customHeight="1">
      <c r="A936" s="17"/>
      <c r="B936" s="17"/>
      <c r="C936" s="61"/>
      <c r="E936" s="62"/>
      <c r="AA936" s="63"/>
      <c r="AC936" s="64"/>
      <c r="AD936" s="64"/>
      <c r="AU936" s="17"/>
      <c r="AV936" s="17"/>
    </row>
    <row r="937" ht="14.25" customHeight="1">
      <c r="A937" s="17"/>
      <c r="B937" s="17"/>
      <c r="C937" s="61"/>
      <c r="E937" s="62"/>
      <c r="AA937" s="63"/>
      <c r="AC937" s="64"/>
      <c r="AD937" s="64"/>
      <c r="AU937" s="17"/>
      <c r="AV937" s="17"/>
    </row>
    <row r="938" ht="14.25" customHeight="1">
      <c r="A938" s="17"/>
      <c r="B938" s="17"/>
      <c r="C938" s="61"/>
      <c r="E938" s="62"/>
      <c r="AA938" s="63"/>
      <c r="AC938" s="64"/>
      <c r="AD938" s="64"/>
      <c r="AU938" s="17"/>
      <c r="AV938" s="17"/>
    </row>
    <row r="939" ht="14.25" customHeight="1">
      <c r="A939" s="17"/>
      <c r="B939" s="17"/>
      <c r="C939" s="61"/>
      <c r="E939" s="62"/>
      <c r="AA939" s="63"/>
      <c r="AC939" s="64"/>
      <c r="AD939" s="64"/>
      <c r="AU939" s="17"/>
      <c r="AV939" s="17"/>
    </row>
    <row r="940" ht="14.25" customHeight="1">
      <c r="A940" s="17"/>
      <c r="B940" s="17"/>
      <c r="C940" s="61"/>
      <c r="E940" s="62"/>
      <c r="AA940" s="63"/>
      <c r="AC940" s="64"/>
      <c r="AD940" s="64"/>
      <c r="AU940" s="17"/>
      <c r="AV940" s="17"/>
    </row>
    <row r="941" ht="14.25" customHeight="1">
      <c r="A941" s="17"/>
      <c r="B941" s="17"/>
      <c r="C941" s="61"/>
      <c r="E941" s="62"/>
      <c r="AA941" s="63"/>
      <c r="AC941" s="64"/>
      <c r="AD941" s="64"/>
      <c r="AU941" s="17"/>
      <c r="AV941" s="17"/>
    </row>
    <row r="942" ht="14.25" customHeight="1">
      <c r="A942" s="17"/>
      <c r="B942" s="17"/>
      <c r="C942" s="61"/>
      <c r="E942" s="62"/>
      <c r="AA942" s="63"/>
      <c r="AC942" s="64"/>
      <c r="AD942" s="64"/>
      <c r="AU942" s="17"/>
      <c r="AV942" s="17"/>
    </row>
    <row r="943" ht="14.25" customHeight="1">
      <c r="A943" s="17"/>
      <c r="B943" s="17"/>
      <c r="C943" s="61"/>
      <c r="E943" s="62"/>
      <c r="AA943" s="63"/>
      <c r="AC943" s="64"/>
      <c r="AD943" s="64"/>
      <c r="AU943" s="17"/>
      <c r="AV943" s="17"/>
    </row>
    <row r="944" ht="14.25" customHeight="1">
      <c r="A944" s="17"/>
      <c r="B944" s="17"/>
      <c r="C944" s="61"/>
      <c r="E944" s="62"/>
      <c r="AA944" s="63"/>
      <c r="AC944" s="64"/>
      <c r="AD944" s="64"/>
      <c r="AU944" s="17"/>
      <c r="AV944" s="17"/>
    </row>
    <row r="945" ht="14.25" customHeight="1">
      <c r="A945" s="17"/>
      <c r="B945" s="17"/>
      <c r="C945" s="61"/>
      <c r="E945" s="62"/>
      <c r="AA945" s="63"/>
      <c r="AC945" s="64"/>
      <c r="AD945" s="64"/>
      <c r="AU945" s="17"/>
      <c r="AV945" s="17"/>
    </row>
    <row r="946" ht="14.25" customHeight="1">
      <c r="A946" s="17"/>
      <c r="B946" s="17"/>
      <c r="C946" s="61"/>
      <c r="E946" s="62"/>
      <c r="AA946" s="63"/>
      <c r="AC946" s="64"/>
      <c r="AD946" s="64"/>
      <c r="AU946" s="17"/>
      <c r="AV946" s="17"/>
    </row>
    <row r="947" ht="14.25" customHeight="1">
      <c r="A947" s="17"/>
      <c r="B947" s="17"/>
      <c r="C947" s="61"/>
      <c r="E947" s="62"/>
      <c r="AA947" s="63"/>
      <c r="AC947" s="64"/>
      <c r="AD947" s="64"/>
      <c r="AU947" s="17"/>
      <c r="AV947" s="17"/>
    </row>
    <row r="948" ht="14.25" customHeight="1">
      <c r="A948" s="17"/>
      <c r="B948" s="17"/>
      <c r="C948" s="61"/>
      <c r="E948" s="62"/>
      <c r="AA948" s="63"/>
      <c r="AC948" s="64"/>
      <c r="AD948" s="64"/>
      <c r="AU948" s="17"/>
      <c r="AV948" s="17"/>
    </row>
    <row r="949" ht="14.25" customHeight="1">
      <c r="A949" s="17"/>
      <c r="B949" s="17"/>
      <c r="C949" s="61"/>
      <c r="E949" s="62"/>
      <c r="AA949" s="63"/>
      <c r="AC949" s="64"/>
      <c r="AD949" s="64"/>
      <c r="AU949" s="17"/>
      <c r="AV949" s="17"/>
    </row>
    <row r="950" ht="14.25" customHeight="1">
      <c r="A950" s="17"/>
      <c r="B950" s="17"/>
      <c r="C950" s="61"/>
      <c r="E950" s="62"/>
      <c r="AA950" s="63"/>
      <c r="AC950" s="64"/>
      <c r="AD950" s="64"/>
      <c r="AU950" s="17"/>
      <c r="AV950" s="17"/>
    </row>
    <row r="951" ht="14.25" customHeight="1">
      <c r="A951" s="17"/>
      <c r="B951" s="17"/>
      <c r="C951" s="61"/>
      <c r="E951" s="62"/>
      <c r="AA951" s="63"/>
      <c r="AC951" s="64"/>
      <c r="AD951" s="64"/>
      <c r="AU951" s="17"/>
      <c r="AV951" s="17"/>
    </row>
    <row r="952" ht="14.25" customHeight="1">
      <c r="A952" s="17"/>
      <c r="B952" s="17"/>
      <c r="C952" s="61"/>
      <c r="E952" s="62"/>
      <c r="AA952" s="63"/>
      <c r="AC952" s="64"/>
      <c r="AD952" s="64"/>
      <c r="AU952" s="17"/>
      <c r="AV952" s="17"/>
    </row>
    <row r="953" ht="14.25" customHeight="1">
      <c r="A953" s="17"/>
      <c r="B953" s="17"/>
      <c r="C953" s="61"/>
      <c r="E953" s="62"/>
      <c r="AA953" s="63"/>
      <c r="AC953" s="64"/>
      <c r="AD953" s="64"/>
      <c r="AU953" s="17"/>
      <c r="AV953" s="17"/>
    </row>
    <row r="954" ht="14.25" customHeight="1">
      <c r="A954" s="17"/>
      <c r="B954" s="17"/>
      <c r="C954" s="61"/>
      <c r="E954" s="62"/>
      <c r="AA954" s="63"/>
      <c r="AC954" s="64"/>
      <c r="AD954" s="64"/>
      <c r="AU954" s="17"/>
      <c r="AV954" s="17"/>
    </row>
    <row r="955" ht="14.25" customHeight="1">
      <c r="A955" s="17"/>
      <c r="B955" s="17"/>
      <c r="C955" s="61"/>
      <c r="E955" s="62"/>
      <c r="AA955" s="63"/>
      <c r="AC955" s="64"/>
      <c r="AD955" s="64"/>
      <c r="AU955" s="17"/>
      <c r="AV955" s="17"/>
    </row>
    <row r="956" ht="14.25" customHeight="1">
      <c r="A956" s="17"/>
      <c r="B956" s="17"/>
      <c r="C956" s="61"/>
      <c r="E956" s="62"/>
      <c r="AA956" s="63"/>
      <c r="AC956" s="64"/>
      <c r="AD956" s="64"/>
      <c r="AU956" s="17"/>
      <c r="AV956" s="17"/>
    </row>
    <row r="957" ht="14.25" customHeight="1">
      <c r="A957" s="17"/>
      <c r="B957" s="17"/>
      <c r="C957" s="61"/>
      <c r="E957" s="62"/>
      <c r="AA957" s="63"/>
      <c r="AC957" s="64"/>
      <c r="AD957" s="64"/>
      <c r="AU957" s="17"/>
      <c r="AV957" s="17"/>
    </row>
    <row r="958" ht="14.25" customHeight="1">
      <c r="A958" s="17"/>
      <c r="B958" s="17"/>
      <c r="C958" s="61"/>
      <c r="E958" s="62"/>
      <c r="AA958" s="63"/>
      <c r="AC958" s="64"/>
      <c r="AD958" s="64"/>
      <c r="AU958" s="17"/>
      <c r="AV958" s="17"/>
    </row>
    <row r="959" ht="14.25" customHeight="1">
      <c r="A959" s="17"/>
      <c r="B959" s="17"/>
      <c r="C959" s="61"/>
      <c r="E959" s="62"/>
      <c r="AA959" s="63"/>
      <c r="AC959" s="64"/>
      <c r="AD959" s="64"/>
      <c r="AU959" s="17"/>
      <c r="AV959" s="17"/>
    </row>
    <row r="960" ht="14.25" customHeight="1">
      <c r="A960" s="17"/>
      <c r="B960" s="17"/>
      <c r="C960" s="61"/>
      <c r="E960" s="62"/>
      <c r="AA960" s="63"/>
      <c r="AC960" s="64"/>
      <c r="AD960" s="64"/>
      <c r="AU960" s="17"/>
      <c r="AV960" s="17"/>
    </row>
    <row r="961" ht="14.25" customHeight="1">
      <c r="A961" s="17"/>
      <c r="B961" s="17"/>
      <c r="C961" s="61"/>
      <c r="E961" s="62"/>
      <c r="AA961" s="63"/>
      <c r="AC961" s="64"/>
      <c r="AD961" s="64"/>
      <c r="AU961" s="17"/>
      <c r="AV961" s="17"/>
    </row>
    <row r="962" ht="14.25" customHeight="1">
      <c r="A962" s="17"/>
      <c r="B962" s="17"/>
      <c r="C962" s="61"/>
      <c r="E962" s="62"/>
      <c r="AA962" s="63"/>
      <c r="AC962" s="64"/>
      <c r="AD962" s="64"/>
      <c r="AU962" s="17"/>
      <c r="AV962" s="17"/>
    </row>
    <row r="963" ht="14.25" customHeight="1">
      <c r="A963" s="17"/>
      <c r="B963" s="17"/>
      <c r="C963" s="61"/>
      <c r="E963" s="62"/>
      <c r="AA963" s="63"/>
      <c r="AC963" s="64"/>
      <c r="AD963" s="64"/>
      <c r="AU963" s="17"/>
      <c r="AV963" s="17"/>
    </row>
    <row r="964" ht="14.25" customHeight="1">
      <c r="A964" s="17"/>
      <c r="B964" s="17"/>
      <c r="C964" s="61"/>
      <c r="E964" s="62"/>
      <c r="AA964" s="63"/>
      <c r="AC964" s="64"/>
      <c r="AD964" s="64"/>
      <c r="AU964" s="17"/>
      <c r="AV964" s="17"/>
    </row>
    <row r="965" ht="14.25" customHeight="1">
      <c r="A965" s="17"/>
      <c r="B965" s="17"/>
      <c r="C965" s="61"/>
      <c r="E965" s="62"/>
      <c r="AA965" s="63"/>
      <c r="AC965" s="64"/>
      <c r="AD965" s="64"/>
      <c r="AU965" s="17"/>
      <c r="AV965" s="17"/>
    </row>
    <row r="966" ht="14.25" customHeight="1">
      <c r="A966" s="17"/>
      <c r="B966" s="17"/>
      <c r="C966" s="61"/>
      <c r="E966" s="62"/>
      <c r="AA966" s="63"/>
      <c r="AC966" s="64"/>
      <c r="AD966" s="64"/>
      <c r="AU966" s="17"/>
      <c r="AV966" s="17"/>
    </row>
    <row r="967" ht="14.25" customHeight="1">
      <c r="A967" s="17"/>
      <c r="B967" s="17"/>
      <c r="C967" s="61"/>
      <c r="E967" s="62"/>
      <c r="AA967" s="63"/>
      <c r="AC967" s="64"/>
      <c r="AD967" s="64"/>
      <c r="AU967" s="17"/>
      <c r="AV967" s="17"/>
    </row>
    <row r="968" ht="14.25" customHeight="1">
      <c r="A968" s="17"/>
      <c r="B968" s="17"/>
      <c r="C968" s="61"/>
      <c r="E968" s="62"/>
      <c r="AA968" s="63"/>
      <c r="AC968" s="64"/>
      <c r="AD968" s="64"/>
      <c r="AU968" s="17"/>
      <c r="AV968" s="17"/>
    </row>
    <row r="969" ht="14.25" customHeight="1">
      <c r="A969" s="17"/>
      <c r="B969" s="17"/>
      <c r="C969" s="61"/>
      <c r="E969" s="62"/>
      <c r="AA969" s="63"/>
      <c r="AC969" s="64"/>
      <c r="AD969" s="64"/>
      <c r="AU969" s="17"/>
      <c r="AV969" s="17"/>
    </row>
    <row r="970" ht="14.25" customHeight="1">
      <c r="A970" s="17"/>
      <c r="B970" s="17"/>
      <c r="C970" s="61"/>
      <c r="E970" s="62"/>
      <c r="AA970" s="63"/>
      <c r="AC970" s="64"/>
      <c r="AD970" s="64"/>
      <c r="AU970" s="17"/>
      <c r="AV970" s="17"/>
    </row>
    <row r="971" ht="14.25" customHeight="1">
      <c r="A971" s="17"/>
      <c r="B971" s="17"/>
      <c r="C971" s="61"/>
      <c r="E971" s="62"/>
      <c r="AA971" s="63"/>
      <c r="AC971" s="64"/>
      <c r="AD971" s="64"/>
      <c r="AU971" s="17"/>
      <c r="AV971" s="17"/>
    </row>
    <row r="972" ht="14.25" customHeight="1">
      <c r="A972" s="17"/>
      <c r="B972" s="17"/>
      <c r="C972" s="61"/>
      <c r="E972" s="62"/>
      <c r="AA972" s="63"/>
      <c r="AC972" s="64"/>
      <c r="AD972" s="64"/>
      <c r="AU972" s="17"/>
      <c r="AV972" s="17"/>
    </row>
    <row r="973" ht="14.25" customHeight="1">
      <c r="A973" s="17"/>
      <c r="B973" s="17"/>
      <c r="C973" s="61"/>
      <c r="E973" s="62"/>
      <c r="AA973" s="63"/>
      <c r="AC973" s="64"/>
      <c r="AD973" s="64"/>
      <c r="AU973" s="17"/>
      <c r="AV973" s="17"/>
    </row>
    <row r="974" ht="14.25" customHeight="1">
      <c r="A974" s="17"/>
      <c r="B974" s="17"/>
      <c r="C974" s="61"/>
      <c r="E974" s="62"/>
      <c r="AA974" s="63"/>
      <c r="AC974" s="64"/>
      <c r="AD974" s="64"/>
      <c r="AU974" s="17"/>
      <c r="AV974" s="17"/>
    </row>
    <row r="975" ht="14.25" customHeight="1">
      <c r="A975" s="17"/>
      <c r="B975" s="17"/>
      <c r="C975" s="61"/>
      <c r="E975" s="62"/>
      <c r="AA975" s="63"/>
      <c r="AC975" s="64"/>
      <c r="AD975" s="64"/>
      <c r="AU975" s="17"/>
      <c r="AV975" s="17"/>
    </row>
    <row r="976" ht="14.25" customHeight="1">
      <c r="A976" s="17"/>
      <c r="B976" s="17"/>
      <c r="C976" s="61"/>
      <c r="E976" s="62"/>
      <c r="AA976" s="63"/>
      <c r="AC976" s="64"/>
      <c r="AD976" s="64"/>
      <c r="AU976" s="17"/>
      <c r="AV976" s="17"/>
    </row>
    <row r="977" ht="14.25" customHeight="1">
      <c r="A977" s="17"/>
      <c r="B977" s="17"/>
      <c r="C977" s="61"/>
      <c r="E977" s="62"/>
      <c r="AA977" s="63"/>
      <c r="AC977" s="64"/>
      <c r="AD977" s="64"/>
      <c r="AU977" s="17"/>
      <c r="AV977" s="17"/>
    </row>
    <row r="978" ht="14.25" customHeight="1">
      <c r="A978" s="17"/>
      <c r="B978" s="17"/>
      <c r="C978" s="61"/>
      <c r="E978" s="62"/>
      <c r="AA978" s="63"/>
      <c r="AC978" s="64"/>
      <c r="AD978" s="64"/>
      <c r="AU978" s="17"/>
      <c r="AV978" s="17"/>
    </row>
    <row r="979" ht="14.25" customHeight="1">
      <c r="A979" s="17"/>
      <c r="B979" s="17"/>
      <c r="C979" s="61"/>
      <c r="E979" s="62"/>
      <c r="AA979" s="63"/>
      <c r="AC979" s="64"/>
      <c r="AD979" s="64"/>
      <c r="AU979" s="17"/>
      <c r="AV979" s="17"/>
    </row>
    <row r="980" ht="14.25" customHeight="1">
      <c r="A980" s="17"/>
      <c r="B980" s="17"/>
      <c r="C980" s="61"/>
      <c r="E980" s="62"/>
      <c r="AA980" s="63"/>
      <c r="AC980" s="64"/>
      <c r="AD980" s="64"/>
      <c r="AU980" s="17"/>
      <c r="AV980" s="17"/>
    </row>
    <row r="981" ht="14.25" customHeight="1">
      <c r="A981" s="17"/>
      <c r="B981" s="17"/>
      <c r="C981" s="61"/>
      <c r="E981" s="62"/>
      <c r="AA981" s="63"/>
      <c r="AC981" s="64"/>
      <c r="AD981" s="64"/>
      <c r="AU981" s="17"/>
      <c r="AV981" s="17"/>
    </row>
    <row r="982" ht="14.25" customHeight="1">
      <c r="A982" s="17"/>
      <c r="B982" s="17"/>
      <c r="C982" s="61"/>
      <c r="E982" s="62"/>
      <c r="AA982" s="63"/>
      <c r="AC982" s="64"/>
      <c r="AD982" s="64"/>
      <c r="AU982" s="17"/>
      <c r="AV982" s="17"/>
    </row>
    <row r="983" ht="14.25" customHeight="1">
      <c r="A983" s="17"/>
      <c r="B983" s="17"/>
      <c r="C983" s="61"/>
      <c r="E983" s="62"/>
      <c r="AA983" s="63"/>
      <c r="AC983" s="64"/>
      <c r="AD983" s="64"/>
      <c r="AU983" s="17"/>
      <c r="AV983" s="17"/>
    </row>
    <row r="984" ht="14.25" customHeight="1">
      <c r="A984" s="17"/>
      <c r="B984" s="17"/>
      <c r="C984" s="61"/>
      <c r="E984" s="62"/>
      <c r="AA984" s="63"/>
      <c r="AC984" s="64"/>
      <c r="AD984" s="64"/>
      <c r="AU984" s="17"/>
      <c r="AV984" s="17"/>
    </row>
    <row r="985" ht="14.25" customHeight="1">
      <c r="A985" s="17"/>
      <c r="B985" s="17"/>
      <c r="C985" s="61"/>
      <c r="E985" s="62"/>
      <c r="AA985" s="63"/>
      <c r="AC985" s="64"/>
      <c r="AD985" s="64"/>
      <c r="AU985" s="17"/>
      <c r="AV985" s="17"/>
    </row>
    <row r="986" ht="14.25" customHeight="1">
      <c r="A986" s="17"/>
      <c r="B986" s="17"/>
      <c r="C986" s="61"/>
      <c r="E986" s="62"/>
      <c r="AA986" s="63"/>
      <c r="AC986" s="64"/>
      <c r="AD986" s="64"/>
      <c r="AU986" s="17"/>
      <c r="AV986" s="17"/>
    </row>
    <row r="987" ht="14.25" customHeight="1">
      <c r="A987" s="17"/>
      <c r="B987" s="17"/>
      <c r="C987" s="61"/>
      <c r="E987" s="62"/>
      <c r="AA987" s="63"/>
      <c r="AC987" s="64"/>
      <c r="AD987" s="64"/>
      <c r="AU987" s="17"/>
      <c r="AV987" s="17"/>
    </row>
    <row r="988" ht="14.25" customHeight="1">
      <c r="A988" s="17"/>
      <c r="B988" s="17"/>
      <c r="C988" s="61"/>
      <c r="E988" s="62"/>
      <c r="AA988" s="63"/>
      <c r="AC988" s="64"/>
      <c r="AD988" s="64"/>
      <c r="AU988" s="17"/>
      <c r="AV988" s="17"/>
    </row>
    <row r="989" ht="14.25" customHeight="1">
      <c r="A989" s="17"/>
      <c r="B989" s="17"/>
      <c r="C989" s="61"/>
      <c r="E989" s="62"/>
      <c r="AA989" s="63"/>
      <c r="AC989" s="64"/>
      <c r="AD989" s="64"/>
      <c r="AU989" s="17"/>
      <c r="AV989" s="17"/>
    </row>
    <row r="990" ht="14.25" customHeight="1">
      <c r="A990" s="17"/>
      <c r="B990" s="17"/>
      <c r="C990" s="61"/>
      <c r="E990" s="62"/>
      <c r="AA990" s="63"/>
      <c r="AC990" s="64"/>
      <c r="AD990" s="64"/>
      <c r="AU990" s="17"/>
      <c r="AV990" s="17"/>
    </row>
    <row r="991" ht="14.25" customHeight="1">
      <c r="A991" s="17"/>
      <c r="B991" s="17"/>
      <c r="C991" s="61"/>
      <c r="E991" s="62"/>
      <c r="AA991" s="63"/>
      <c r="AC991" s="64"/>
      <c r="AD991" s="64"/>
      <c r="AU991" s="17"/>
      <c r="AV991" s="17"/>
    </row>
    <row r="992" ht="14.25" customHeight="1">
      <c r="A992" s="17"/>
      <c r="B992" s="17"/>
      <c r="C992" s="61"/>
      <c r="E992" s="62"/>
      <c r="AA992" s="63"/>
      <c r="AC992" s="64"/>
      <c r="AD992" s="64"/>
      <c r="AU992" s="17"/>
      <c r="AV992" s="17"/>
    </row>
    <row r="993" ht="14.25" customHeight="1">
      <c r="A993" s="17"/>
      <c r="B993" s="17"/>
      <c r="C993" s="61"/>
      <c r="E993" s="62"/>
      <c r="AA993" s="63"/>
      <c r="AC993" s="64"/>
      <c r="AD993" s="64"/>
      <c r="AU993" s="17"/>
      <c r="AV993" s="17"/>
    </row>
    <row r="994" ht="14.25" customHeight="1">
      <c r="A994" s="17"/>
      <c r="B994" s="17"/>
      <c r="C994" s="61"/>
      <c r="E994" s="62"/>
      <c r="AA994" s="63"/>
      <c r="AC994" s="64"/>
      <c r="AD994" s="64"/>
      <c r="AU994" s="17"/>
      <c r="AV994" s="17"/>
    </row>
    <row r="995" ht="14.25" customHeight="1">
      <c r="A995" s="17"/>
      <c r="B995" s="17"/>
      <c r="C995" s="61"/>
      <c r="E995" s="62"/>
      <c r="AA995" s="63"/>
      <c r="AC995" s="64"/>
      <c r="AD995" s="64"/>
      <c r="AU995" s="17"/>
      <c r="AV995" s="17"/>
    </row>
    <row r="996" ht="14.25" customHeight="1">
      <c r="A996" s="17"/>
      <c r="B996" s="17"/>
      <c r="C996" s="61"/>
      <c r="E996" s="62"/>
      <c r="AA996" s="63"/>
      <c r="AC996" s="64"/>
      <c r="AD996" s="64"/>
      <c r="AU996" s="17"/>
      <c r="AV996" s="17"/>
    </row>
    <row r="997" ht="14.25" customHeight="1">
      <c r="A997" s="17"/>
      <c r="B997" s="17"/>
      <c r="C997" s="61"/>
      <c r="E997" s="62"/>
      <c r="AA997" s="63"/>
      <c r="AC997" s="64"/>
      <c r="AD997" s="64"/>
      <c r="AU997" s="17"/>
      <c r="AV997" s="17"/>
    </row>
    <row r="998" ht="14.25" customHeight="1">
      <c r="A998" s="17"/>
      <c r="B998" s="17"/>
      <c r="C998" s="61"/>
      <c r="E998" s="62"/>
      <c r="AA998" s="63"/>
      <c r="AC998" s="64"/>
      <c r="AD998" s="64"/>
      <c r="AU998" s="17"/>
      <c r="AV998" s="17"/>
    </row>
    <row r="999" ht="14.25" customHeight="1">
      <c r="A999" s="17"/>
      <c r="B999" s="17"/>
      <c r="C999" s="61"/>
      <c r="E999" s="62"/>
      <c r="AA999" s="63"/>
      <c r="AC999" s="64"/>
      <c r="AD999" s="64"/>
      <c r="AU999" s="17"/>
      <c r="AV999" s="17"/>
    </row>
    <row r="1000" ht="14.25" customHeight="1">
      <c r="A1000" s="17"/>
      <c r="B1000" s="17"/>
      <c r="C1000" s="61"/>
      <c r="E1000" s="62"/>
      <c r="AA1000" s="63"/>
      <c r="AC1000" s="64"/>
      <c r="AD1000" s="64"/>
      <c r="AU1000" s="17"/>
      <c r="AV1000" s="17"/>
    </row>
  </sheetData>
  <printOptions/>
  <pageMargins bottom="0.7480314960629921" footer="0.0" header="0.0" left="0.7086614173228347" right="0.7086614173228347" top="0.7480314960629921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86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7" width="8.86"/>
    <col customWidth="1" min="18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1.0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169.0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390.0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86">
        <v>0.4083333333333333</v>
      </c>
      <c r="C7" s="87">
        <v>0.41075231481481483</v>
      </c>
      <c r="D7" s="88">
        <f t="shared" ref="D7:D56" si="2">C7-B7</f>
        <v>0.002418981481</v>
      </c>
      <c r="E7" s="89"/>
      <c r="F7" s="90"/>
      <c r="G7" s="90"/>
      <c r="H7" s="90"/>
      <c r="I7" s="90"/>
      <c r="J7" s="91"/>
      <c r="K7" s="92">
        <f t="shared" ref="K7:K56" si="3">D7*86400</f>
        <v>209</v>
      </c>
      <c r="L7" s="93">
        <f t="shared" ref="L7:L56" si="4">SUMPRODUCT(E7:H7,E$6:H$6)</f>
        <v>0</v>
      </c>
      <c r="M7" s="94">
        <f t="shared" ref="M7:M56" si="5">MAX(MIN(K7+L7,$D$3),$D$2)</f>
        <v>209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209</v>
      </c>
      <c r="P7" s="95">
        <f t="shared" ref="P7:P56" si="8">O7/86400</f>
        <v>0.002418981481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96">
        <v>0.40902777777777777</v>
      </c>
      <c r="C8" s="97">
        <v>0.41128472222222223</v>
      </c>
      <c r="D8" s="88">
        <f t="shared" si="2"/>
        <v>0.002256944444</v>
      </c>
      <c r="E8" s="98"/>
      <c r="F8" s="99"/>
      <c r="G8" s="99"/>
      <c r="H8" s="99"/>
      <c r="I8" s="99"/>
      <c r="J8" s="100"/>
      <c r="K8" s="92">
        <f t="shared" si="3"/>
        <v>195</v>
      </c>
      <c r="L8" s="93">
        <f t="shared" si="4"/>
        <v>0</v>
      </c>
      <c r="M8" s="94">
        <f t="shared" si="5"/>
        <v>195</v>
      </c>
      <c r="N8" s="93">
        <f t="shared" si="6"/>
        <v>0</v>
      </c>
      <c r="O8" s="52">
        <f t="shared" si="7"/>
        <v>195</v>
      </c>
      <c r="P8" s="95">
        <f t="shared" si="8"/>
        <v>0.002256944444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/>
      </c>
      <c r="X8" s="93"/>
      <c r="Y8" s="93"/>
      <c r="Z8" s="93" t="str">
        <f t="shared" si="11"/>
        <v/>
      </c>
      <c r="AA8" s="93"/>
    </row>
    <row r="9" ht="14.25" customHeight="1">
      <c r="A9" s="50">
        <v>3.0</v>
      </c>
      <c r="B9" s="96">
        <v>0.4097222222222222</v>
      </c>
      <c r="C9" s="101">
        <v>0.41216435185185185</v>
      </c>
      <c r="D9" s="88">
        <f t="shared" si="2"/>
        <v>0.00244212963</v>
      </c>
      <c r="E9" s="98"/>
      <c r="F9" s="99"/>
      <c r="G9" s="99"/>
      <c r="H9" s="99"/>
      <c r="I9" s="99"/>
      <c r="J9" s="100"/>
      <c r="K9" s="92">
        <f t="shared" si="3"/>
        <v>211</v>
      </c>
      <c r="L9" s="93">
        <f t="shared" si="4"/>
        <v>0</v>
      </c>
      <c r="M9" s="94">
        <f t="shared" si="5"/>
        <v>211</v>
      </c>
      <c r="N9" s="93">
        <f t="shared" si="6"/>
        <v>0</v>
      </c>
      <c r="O9" s="52">
        <f t="shared" si="7"/>
        <v>211</v>
      </c>
      <c r="P9" s="95">
        <f t="shared" si="8"/>
        <v>0.00244212963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96">
        <v>0.41041666666666665</v>
      </c>
      <c r="C10" s="97">
        <v>0.4128819444444444</v>
      </c>
      <c r="D10" s="88">
        <f t="shared" si="2"/>
        <v>0.002465277778</v>
      </c>
      <c r="E10" s="98"/>
      <c r="F10" s="99"/>
      <c r="G10" s="99"/>
      <c r="H10" s="99"/>
      <c r="I10" s="99"/>
      <c r="J10" s="100"/>
      <c r="K10" s="92">
        <f t="shared" si="3"/>
        <v>213</v>
      </c>
      <c r="L10" s="93">
        <f t="shared" si="4"/>
        <v>0</v>
      </c>
      <c r="M10" s="94">
        <f t="shared" si="5"/>
        <v>213</v>
      </c>
      <c r="N10" s="93">
        <f t="shared" si="6"/>
        <v>0</v>
      </c>
      <c r="O10" s="52">
        <f t="shared" si="7"/>
        <v>213</v>
      </c>
      <c r="P10" s="95">
        <f t="shared" si="8"/>
        <v>0.002465277778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96">
        <v>0.4111111111111111</v>
      </c>
      <c r="C11" s="97">
        <v>0.4136574074074074</v>
      </c>
      <c r="D11" s="88">
        <f t="shared" si="2"/>
        <v>0.002546296296</v>
      </c>
      <c r="E11" s="98">
        <v>1.0</v>
      </c>
      <c r="F11" s="99"/>
      <c r="G11" s="99"/>
      <c r="H11" s="99"/>
      <c r="I11" s="99"/>
      <c r="J11" s="100"/>
      <c r="K11" s="92">
        <f t="shared" si="3"/>
        <v>220</v>
      </c>
      <c r="L11" s="93">
        <f t="shared" si="4"/>
        <v>10</v>
      </c>
      <c r="M11" s="94">
        <f t="shared" si="5"/>
        <v>230</v>
      </c>
      <c r="N11" s="93">
        <f t="shared" si="6"/>
        <v>0</v>
      </c>
      <c r="O11" s="52">
        <f t="shared" si="7"/>
        <v>230</v>
      </c>
      <c r="P11" s="95">
        <f t="shared" si="8"/>
        <v>0.002662037037</v>
      </c>
      <c r="Q11" s="50">
        <f t="shared" si="9"/>
        <v>5</v>
      </c>
      <c r="R11" s="93" t="str">
        <f t="shared" ref="R11:W11" si="14">REPT(R$4,E11)</f>
        <v>A</v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>A</v>
      </c>
      <c r="AA11" s="93"/>
    </row>
    <row r="12" ht="14.25" customHeight="1">
      <c r="A12" s="50">
        <v>6.0</v>
      </c>
      <c r="B12" s="96">
        <v>0.41180555555555554</v>
      </c>
      <c r="C12" s="97">
        <v>0.41422453703703704</v>
      </c>
      <c r="D12" s="88">
        <f t="shared" si="2"/>
        <v>0.002418981481</v>
      </c>
      <c r="E12" s="98"/>
      <c r="F12" s="99"/>
      <c r="G12" s="99"/>
      <c r="H12" s="99"/>
      <c r="I12" s="99"/>
      <c r="J12" s="100"/>
      <c r="K12" s="92">
        <f t="shared" si="3"/>
        <v>209</v>
      </c>
      <c r="L12" s="93">
        <f t="shared" si="4"/>
        <v>0</v>
      </c>
      <c r="M12" s="94">
        <f t="shared" si="5"/>
        <v>209</v>
      </c>
      <c r="N12" s="93">
        <f t="shared" si="6"/>
        <v>0</v>
      </c>
      <c r="O12" s="52">
        <f t="shared" si="7"/>
        <v>209</v>
      </c>
      <c r="P12" s="95">
        <f t="shared" si="8"/>
        <v>0.002418981481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96">
        <v>0.4125</v>
      </c>
      <c r="C13" s="97">
        <v>0.41496527777777775</v>
      </c>
      <c r="D13" s="88">
        <f t="shared" si="2"/>
        <v>0.002465277778</v>
      </c>
      <c r="E13" s="98"/>
      <c r="F13" s="99"/>
      <c r="G13" s="99"/>
      <c r="H13" s="99"/>
      <c r="I13" s="99"/>
      <c r="J13" s="100"/>
      <c r="K13" s="92">
        <f t="shared" si="3"/>
        <v>213</v>
      </c>
      <c r="L13" s="93">
        <f t="shared" si="4"/>
        <v>0</v>
      </c>
      <c r="M13" s="94">
        <f t="shared" si="5"/>
        <v>213</v>
      </c>
      <c r="N13" s="93">
        <f t="shared" si="6"/>
        <v>0</v>
      </c>
      <c r="O13" s="52">
        <f t="shared" si="7"/>
        <v>213</v>
      </c>
      <c r="P13" s="95">
        <f t="shared" si="8"/>
        <v>0.002465277778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96">
        <v>0.4131944444444444</v>
      </c>
      <c r="C14" s="97">
        <v>0.41564814814814816</v>
      </c>
      <c r="D14" s="88">
        <f t="shared" si="2"/>
        <v>0.002453703704</v>
      </c>
      <c r="E14" s="98"/>
      <c r="F14" s="99"/>
      <c r="G14" s="99"/>
      <c r="H14" s="99"/>
      <c r="I14" s="99"/>
      <c r="J14" s="100"/>
      <c r="K14" s="92">
        <f t="shared" si="3"/>
        <v>212</v>
      </c>
      <c r="L14" s="93">
        <f t="shared" si="4"/>
        <v>0</v>
      </c>
      <c r="M14" s="94">
        <f t="shared" si="5"/>
        <v>212</v>
      </c>
      <c r="N14" s="93">
        <f t="shared" si="6"/>
        <v>0</v>
      </c>
      <c r="O14" s="52">
        <f t="shared" si="7"/>
        <v>212</v>
      </c>
      <c r="P14" s="95">
        <f t="shared" si="8"/>
        <v>0.002453703704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96">
        <v>0.41388888888888886</v>
      </c>
      <c r="C15" s="97">
        <v>0.41653935185185187</v>
      </c>
      <c r="D15" s="88">
        <f t="shared" si="2"/>
        <v>0.002650462963</v>
      </c>
      <c r="E15" s="98"/>
      <c r="F15" s="99"/>
      <c r="G15" s="99"/>
      <c r="H15" s="99"/>
      <c r="I15" s="99"/>
      <c r="J15" s="100"/>
      <c r="K15" s="92">
        <f t="shared" si="3"/>
        <v>229</v>
      </c>
      <c r="L15" s="93">
        <f t="shared" si="4"/>
        <v>0</v>
      </c>
      <c r="M15" s="94">
        <f t="shared" si="5"/>
        <v>229</v>
      </c>
      <c r="N15" s="93">
        <f t="shared" si="6"/>
        <v>0</v>
      </c>
      <c r="O15" s="52">
        <f t="shared" si="7"/>
        <v>229</v>
      </c>
      <c r="P15" s="95">
        <f t="shared" si="8"/>
        <v>0.002650462963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96">
        <v>0.41458333333333336</v>
      </c>
      <c r="C16" s="97">
        <v>0.4171064814814815</v>
      </c>
      <c r="D16" s="88">
        <f t="shared" si="2"/>
        <v>0.002523148148</v>
      </c>
      <c r="E16" s="98"/>
      <c r="F16" s="99"/>
      <c r="G16" s="99"/>
      <c r="H16" s="99"/>
      <c r="I16" s="99"/>
      <c r="J16" s="100"/>
      <c r="K16" s="92">
        <f t="shared" si="3"/>
        <v>218</v>
      </c>
      <c r="L16" s="93">
        <f t="shared" si="4"/>
        <v>0</v>
      </c>
      <c r="M16" s="94">
        <f t="shared" si="5"/>
        <v>218</v>
      </c>
      <c r="N16" s="93">
        <f t="shared" si="6"/>
        <v>0</v>
      </c>
      <c r="O16" s="52">
        <f t="shared" si="7"/>
        <v>218</v>
      </c>
      <c r="P16" s="95">
        <f t="shared" si="8"/>
        <v>0.002523148148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96">
        <v>0.4152777777777778</v>
      </c>
      <c r="C17" s="97">
        <v>0.41759259259259257</v>
      </c>
      <c r="D17" s="88">
        <f t="shared" si="2"/>
        <v>0.002314814815</v>
      </c>
      <c r="E17" s="98">
        <v>1.0</v>
      </c>
      <c r="F17" s="99"/>
      <c r="G17" s="99"/>
      <c r="H17" s="99"/>
      <c r="I17" s="99"/>
      <c r="J17" s="100"/>
      <c r="K17" s="92">
        <f t="shared" si="3"/>
        <v>200</v>
      </c>
      <c r="L17" s="93">
        <f t="shared" si="4"/>
        <v>10</v>
      </c>
      <c r="M17" s="94">
        <f t="shared" si="5"/>
        <v>210</v>
      </c>
      <c r="N17" s="93">
        <f t="shared" si="6"/>
        <v>0</v>
      </c>
      <c r="O17" s="52">
        <f t="shared" si="7"/>
        <v>210</v>
      </c>
      <c r="P17" s="95">
        <f t="shared" si="8"/>
        <v>0.002430555556</v>
      </c>
      <c r="Q17" s="50">
        <f t="shared" si="9"/>
        <v>11</v>
      </c>
      <c r="R17" s="93" t="str">
        <f t="shared" ref="R17:W17" si="20">REPT(R$4,E17)</f>
        <v>A</v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>A</v>
      </c>
      <c r="AA17" s="93"/>
    </row>
    <row r="18" ht="14.25" customHeight="1">
      <c r="A18" s="50">
        <v>12.0</v>
      </c>
      <c r="B18" s="96">
        <v>0.41597222222222224</v>
      </c>
      <c r="C18" s="97">
        <v>0.41875</v>
      </c>
      <c r="D18" s="88">
        <f t="shared" si="2"/>
        <v>0.002777777778</v>
      </c>
      <c r="E18" s="98"/>
      <c r="F18" s="99"/>
      <c r="G18" s="99"/>
      <c r="H18" s="99"/>
      <c r="I18" s="99"/>
      <c r="J18" s="100"/>
      <c r="K18" s="92">
        <f t="shared" si="3"/>
        <v>240</v>
      </c>
      <c r="L18" s="93">
        <f t="shared" si="4"/>
        <v>0</v>
      </c>
      <c r="M18" s="94">
        <f t="shared" si="5"/>
        <v>240</v>
      </c>
      <c r="N18" s="93">
        <f t="shared" si="6"/>
        <v>0</v>
      </c>
      <c r="O18" s="52">
        <f t="shared" si="7"/>
        <v>240</v>
      </c>
      <c r="P18" s="95">
        <f t="shared" si="8"/>
        <v>0.002777777778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96">
        <v>0.4166666666666667</v>
      </c>
      <c r="C19" s="97">
        <v>0.4194212962962963</v>
      </c>
      <c r="D19" s="88">
        <f t="shared" si="2"/>
        <v>0.00275462963</v>
      </c>
      <c r="E19" s="98"/>
      <c r="F19" s="99"/>
      <c r="G19" s="99"/>
      <c r="H19" s="99"/>
      <c r="I19" s="99"/>
      <c r="J19" s="100"/>
      <c r="K19" s="92">
        <f t="shared" si="3"/>
        <v>238</v>
      </c>
      <c r="L19" s="93">
        <f t="shared" si="4"/>
        <v>0</v>
      </c>
      <c r="M19" s="94">
        <f t="shared" si="5"/>
        <v>238</v>
      </c>
      <c r="N19" s="93">
        <f t="shared" si="6"/>
        <v>0</v>
      </c>
      <c r="O19" s="52">
        <f t="shared" si="7"/>
        <v>238</v>
      </c>
      <c r="P19" s="95">
        <f t="shared" si="8"/>
        <v>0.00275462963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96">
        <v>0.4173611111111111</v>
      </c>
      <c r="C20" s="97">
        <v>0.42010416666666667</v>
      </c>
      <c r="D20" s="88">
        <f t="shared" si="2"/>
        <v>0.002743055556</v>
      </c>
      <c r="E20" s="98"/>
      <c r="F20" s="99"/>
      <c r="G20" s="99"/>
      <c r="H20" s="99"/>
      <c r="I20" s="99"/>
      <c r="J20" s="100"/>
      <c r="K20" s="92">
        <f t="shared" si="3"/>
        <v>237</v>
      </c>
      <c r="L20" s="93">
        <f t="shared" si="4"/>
        <v>0</v>
      </c>
      <c r="M20" s="94">
        <f t="shared" si="5"/>
        <v>237</v>
      </c>
      <c r="N20" s="93">
        <f t="shared" si="6"/>
        <v>0</v>
      </c>
      <c r="O20" s="52">
        <f t="shared" si="7"/>
        <v>237</v>
      </c>
      <c r="P20" s="95">
        <f t="shared" si="8"/>
        <v>0.002743055556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96">
        <v>0.41805555555555557</v>
      </c>
      <c r="C21" s="97">
        <v>0.4205671296296296</v>
      </c>
      <c r="D21" s="88">
        <f t="shared" si="2"/>
        <v>0.002511574074</v>
      </c>
      <c r="E21" s="98"/>
      <c r="F21" s="99"/>
      <c r="G21" s="99"/>
      <c r="H21" s="99"/>
      <c r="I21" s="99"/>
      <c r="J21" s="100"/>
      <c r="K21" s="92">
        <f t="shared" si="3"/>
        <v>217</v>
      </c>
      <c r="L21" s="93">
        <f t="shared" si="4"/>
        <v>0</v>
      </c>
      <c r="M21" s="94">
        <f t="shared" si="5"/>
        <v>217</v>
      </c>
      <c r="N21" s="93">
        <f t="shared" si="6"/>
        <v>0</v>
      </c>
      <c r="O21" s="52">
        <f t="shared" si="7"/>
        <v>217</v>
      </c>
      <c r="P21" s="95">
        <f t="shared" si="8"/>
        <v>0.002511574074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96">
        <v>0.41875</v>
      </c>
      <c r="C22" s="97">
        <v>0.4214583333333333</v>
      </c>
      <c r="D22" s="88">
        <f t="shared" si="2"/>
        <v>0.002708333333</v>
      </c>
      <c r="E22" s="98">
        <v>1.0</v>
      </c>
      <c r="F22" s="99"/>
      <c r="G22" s="99"/>
      <c r="H22" s="99"/>
      <c r="I22" s="99"/>
      <c r="J22" s="100"/>
      <c r="K22" s="92">
        <f t="shared" si="3"/>
        <v>234</v>
      </c>
      <c r="L22" s="93">
        <f t="shared" si="4"/>
        <v>10</v>
      </c>
      <c r="M22" s="94">
        <f t="shared" si="5"/>
        <v>244</v>
      </c>
      <c r="N22" s="93">
        <f t="shared" si="6"/>
        <v>0</v>
      </c>
      <c r="O22" s="52">
        <f t="shared" si="7"/>
        <v>244</v>
      </c>
      <c r="P22" s="95">
        <f t="shared" si="8"/>
        <v>0.002824074074</v>
      </c>
      <c r="Q22" s="50">
        <f t="shared" si="9"/>
        <v>16</v>
      </c>
      <c r="R22" s="93" t="str">
        <f t="shared" ref="R22:W22" si="25">REPT(R$4,E22)</f>
        <v>A</v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>A</v>
      </c>
      <c r="AA22" s="93"/>
    </row>
    <row r="23" ht="14.25" customHeight="1">
      <c r="A23" s="50">
        <v>17.0</v>
      </c>
      <c r="B23" s="96">
        <v>0.41944444444444445</v>
      </c>
      <c r="C23" s="97">
        <v>0.42189814814814813</v>
      </c>
      <c r="D23" s="88">
        <f t="shared" si="2"/>
        <v>0.002453703704</v>
      </c>
      <c r="E23" s="98"/>
      <c r="F23" s="99"/>
      <c r="G23" s="99"/>
      <c r="H23" s="99"/>
      <c r="I23" s="99"/>
      <c r="J23" s="100"/>
      <c r="K23" s="92">
        <f t="shared" si="3"/>
        <v>212</v>
      </c>
      <c r="L23" s="93">
        <f t="shared" si="4"/>
        <v>0</v>
      </c>
      <c r="M23" s="94">
        <f t="shared" si="5"/>
        <v>212</v>
      </c>
      <c r="N23" s="93">
        <f t="shared" si="6"/>
        <v>0</v>
      </c>
      <c r="O23" s="52">
        <f t="shared" si="7"/>
        <v>212</v>
      </c>
      <c r="P23" s="95">
        <f t="shared" si="8"/>
        <v>0.002453703704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96">
        <v>0.4201388888888889</v>
      </c>
      <c r="C24" s="97">
        <v>0.4225347222222222</v>
      </c>
      <c r="D24" s="88">
        <f t="shared" si="2"/>
        <v>0.002395833333</v>
      </c>
      <c r="E24" s="98"/>
      <c r="F24" s="99"/>
      <c r="G24" s="99"/>
      <c r="H24" s="99"/>
      <c r="I24" s="99"/>
      <c r="J24" s="100"/>
      <c r="K24" s="92">
        <f t="shared" si="3"/>
        <v>207</v>
      </c>
      <c r="L24" s="93">
        <f t="shared" si="4"/>
        <v>0</v>
      </c>
      <c r="M24" s="94">
        <f t="shared" si="5"/>
        <v>207</v>
      </c>
      <c r="N24" s="93">
        <f t="shared" si="6"/>
        <v>0</v>
      </c>
      <c r="O24" s="52">
        <f t="shared" si="7"/>
        <v>207</v>
      </c>
      <c r="P24" s="95">
        <f t="shared" si="8"/>
        <v>0.002395833333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/>
      </c>
      <c r="X24" s="93"/>
      <c r="Y24" s="93"/>
      <c r="Z24" s="93" t="str">
        <f t="shared" si="11"/>
        <v/>
      </c>
      <c r="AA24" s="93"/>
    </row>
    <row r="25" ht="14.25" customHeight="1">
      <c r="A25" s="50">
        <v>19.0</v>
      </c>
      <c r="B25" s="96">
        <v>0.42083333333333334</v>
      </c>
      <c r="C25" s="97">
        <v>0.4236111111111111</v>
      </c>
      <c r="D25" s="88">
        <f t="shared" si="2"/>
        <v>0.002777777778</v>
      </c>
      <c r="E25" s="98"/>
      <c r="F25" s="99"/>
      <c r="G25" s="99"/>
      <c r="H25" s="99"/>
      <c r="I25" s="99"/>
      <c r="J25" s="100"/>
      <c r="K25" s="92">
        <f t="shared" si="3"/>
        <v>240</v>
      </c>
      <c r="L25" s="93">
        <f t="shared" si="4"/>
        <v>0</v>
      </c>
      <c r="M25" s="94">
        <f t="shared" si="5"/>
        <v>240</v>
      </c>
      <c r="N25" s="93">
        <f t="shared" si="6"/>
        <v>0</v>
      </c>
      <c r="O25" s="52">
        <f t="shared" si="7"/>
        <v>240</v>
      </c>
      <c r="P25" s="95">
        <f t="shared" si="8"/>
        <v>0.002777777778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96">
        <v>0.4215277777777778</v>
      </c>
      <c r="C26" s="97">
        <v>0.42430555555555555</v>
      </c>
      <c r="D26" s="88">
        <f t="shared" si="2"/>
        <v>0.002777777778</v>
      </c>
      <c r="E26" s="102"/>
      <c r="F26" s="103"/>
      <c r="G26" s="103"/>
      <c r="H26" s="103"/>
      <c r="I26" s="103"/>
      <c r="J26" s="104"/>
      <c r="K26" s="92">
        <f t="shared" si="3"/>
        <v>240</v>
      </c>
      <c r="L26" s="93">
        <f t="shared" si="4"/>
        <v>0</v>
      </c>
      <c r="M26" s="94">
        <f t="shared" si="5"/>
        <v>240</v>
      </c>
      <c r="N26" s="93">
        <f t="shared" si="6"/>
        <v>0</v>
      </c>
      <c r="O26" s="52">
        <f t="shared" si="7"/>
        <v>240</v>
      </c>
      <c r="P26" s="95">
        <f t="shared" si="8"/>
        <v>0.002777777778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96">
        <v>0.4222222222222222</v>
      </c>
      <c r="C27" s="97">
        <v>0.4252546296296296</v>
      </c>
      <c r="D27" s="88">
        <f t="shared" si="2"/>
        <v>0.003032407407</v>
      </c>
      <c r="E27" s="105">
        <v>2.0</v>
      </c>
      <c r="F27" s="99"/>
      <c r="G27" s="99"/>
      <c r="H27" s="99"/>
      <c r="I27" s="99"/>
      <c r="J27" s="100"/>
      <c r="K27" s="92">
        <f t="shared" si="3"/>
        <v>262</v>
      </c>
      <c r="L27" s="93">
        <f t="shared" si="4"/>
        <v>20</v>
      </c>
      <c r="M27" s="94">
        <f t="shared" si="5"/>
        <v>282</v>
      </c>
      <c r="N27" s="93">
        <f t="shared" si="6"/>
        <v>0</v>
      </c>
      <c r="O27" s="52">
        <f t="shared" si="7"/>
        <v>282</v>
      </c>
      <c r="P27" s="95">
        <f t="shared" si="8"/>
        <v>0.003263888889</v>
      </c>
      <c r="Q27" s="50">
        <f t="shared" si="9"/>
        <v>21</v>
      </c>
      <c r="R27" s="93" t="str">
        <f t="shared" ref="R27:W27" si="30">REPT(R$4,E27)</f>
        <v>AA</v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>AA</v>
      </c>
      <c r="AA27" s="93"/>
    </row>
    <row r="28" ht="14.25" customHeight="1">
      <c r="A28" s="50">
        <v>22.0</v>
      </c>
      <c r="B28" s="96">
        <v>0.42291666666666666</v>
      </c>
      <c r="C28" s="97">
        <v>0.4253587962962963</v>
      </c>
      <c r="D28" s="88">
        <f t="shared" si="2"/>
        <v>0.00244212963</v>
      </c>
      <c r="E28" s="98">
        <v>1.0</v>
      </c>
      <c r="F28" s="99"/>
      <c r="G28" s="99"/>
      <c r="H28" s="99"/>
      <c r="I28" s="99"/>
      <c r="J28" s="100"/>
      <c r="K28" s="92">
        <f t="shared" si="3"/>
        <v>211</v>
      </c>
      <c r="L28" s="93">
        <f t="shared" si="4"/>
        <v>10</v>
      </c>
      <c r="M28" s="94">
        <f t="shared" si="5"/>
        <v>221</v>
      </c>
      <c r="N28" s="93">
        <f t="shared" si="6"/>
        <v>0</v>
      </c>
      <c r="O28" s="52">
        <f t="shared" si="7"/>
        <v>221</v>
      </c>
      <c r="P28" s="95">
        <f t="shared" si="8"/>
        <v>0.00255787037</v>
      </c>
      <c r="Q28" s="50">
        <f t="shared" si="9"/>
        <v>22</v>
      </c>
      <c r="R28" s="93" t="str">
        <f t="shared" ref="R28:W28" si="31">REPT(R$4,E28)</f>
        <v>A</v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>A</v>
      </c>
      <c r="AA28" s="93"/>
    </row>
    <row r="29" ht="14.25" customHeight="1">
      <c r="A29" s="50">
        <v>23.0</v>
      </c>
      <c r="B29" s="96">
        <v>0.4236111111111111</v>
      </c>
      <c r="C29" s="97">
        <v>0.4263310185185185</v>
      </c>
      <c r="D29" s="88">
        <f t="shared" si="2"/>
        <v>0.002719907407</v>
      </c>
      <c r="E29" s="98">
        <v>1.0</v>
      </c>
      <c r="F29" s="99"/>
      <c r="G29" s="99"/>
      <c r="H29" s="99"/>
      <c r="I29" s="99"/>
      <c r="J29" s="100"/>
      <c r="K29" s="92">
        <f t="shared" si="3"/>
        <v>235</v>
      </c>
      <c r="L29" s="93">
        <f t="shared" si="4"/>
        <v>10</v>
      </c>
      <c r="M29" s="94">
        <f t="shared" si="5"/>
        <v>245</v>
      </c>
      <c r="N29" s="93">
        <f t="shared" si="6"/>
        <v>0</v>
      </c>
      <c r="O29" s="52">
        <f t="shared" si="7"/>
        <v>245</v>
      </c>
      <c r="P29" s="95">
        <f t="shared" si="8"/>
        <v>0.002835648148</v>
      </c>
      <c r="Q29" s="50">
        <f t="shared" si="9"/>
        <v>23</v>
      </c>
      <c r="R29" s="93" t="str">
        <f t="shared" ref="R29:W29" si="32">REPT(R$4,E29)</f>
        <v>A</v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/>
      </c>
      <c r="X29" s="93"/>
      <c r="Y29" s="93"/>
      <c r="Z29" s="93" t="str">
        <f t="shared" si="11"/>
        <v>A</v>
      </c>
      <c r="AA29" s="93"/>
    </row>
    <row r="30" ht="14.25" customHeight="1">
      <c r="A30" s="50">
        <v>24.0</v>
      </c>
      <c r="B30" s="96">
        <v>0.42430555555555555</v>
      </c>
      <c r="C30" s="97">
        <v>0.42702546296296295</v>
      </c>
      <c r="D30" s="88">
        <f t="shared" si="2"/>
        <v>0.002719907407</v>
      </c>
      <c r="E30" s="98">
        <v>1.0</v>
      </c>
      <c r="F30" s="99"/>
      <c r="G30" s="99"/>
      <c r="H30" s="99"/>
      <c r="I30" s="99"/>
      <c r="J30" s="100"/>
      <c r="K30" s="92">
        <f t="shared" si="3"/>
        <v>235</v>
      </c>
      <c r="L30" s="93">
        <f t="shared" si="4"/>
        <v>10</v>
      </c>
      <c r="M30" s="94">
        <f t="shared" si="5"/>
        <v>245</v>
      </c>
      <c r="N30" s="93">
        <f t="shared" si="6"/>
        <v>0</v>
      </c>
      <c r="O30" s="52">
        <f t="shared" si="7"/>
        <v>245</v>
      </c>
      <c r="P30" s="95">
        <f t="shared" si="8"/>
        <v>0.002835648148</v>
      </c>
      <c r="Q30" s="50">
        <f t="shared" si="9"/>
        <v>24</v>
      </c>
      <c r="R30" s="93" t="str">
        <f t="shared" ref="R30:W30" si="33">REPT(R$4,E30)</f>
        <v>A</v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>A</v>
      </c>
      <c r="AA30" s="93"/>
    </row>
    <row r="31" ht="14.25" customHeight="1">
      <c r="A31" s="50">
        <v>25.0</v>
      </c>
      <c r="B31" s="96">
        <v>0.425</v>
      </c>
      <c r="C31" s="97">
        <v>0.42770833333333336</v>
      </c>
      <c r="D31" s="88">
        <f t="shared" si="2"/>
        <v>0.002708333333</v>
      </c>
      <c r="E31" s="98">
        <v>1.0</v>
      </c>
      <c r="F31" s="99"/>
      <c r="G31" s="99"/>
      <c r="H31" s="99"/>
      <c r="I31" s="99"/>
      <c r="J31" s="100"/>
      <c r="K31" s="92">
        <f t="shared" si="3"/>
        <v>234</v>
      </c>
      <c r="L31" s="93">
        <f t="shared" si="4"/>
        <v>10</v>
      </c>
      <c r="M31" s="94">
        <f t="shared" si="5"/>
        <v>244</v>
      </c>
      <c r="N31" s="93">
        <f t="shared" si="6"/>
        <v>0</v>
      </c>
      <c r="O31" s="52">
        <f t="shared" si="7"/>
        <v>244</v>
      </c>
      <c r="P31" s="95">
        <f t="shared" si="8"/>
        <v>0.002824074074</v>
      </c>
      <c r="Q31" s="50">
        <f t="shared" si="9"/>
        <v>25</v>
      </c>
      <c r="R31" s="93" t="str">
        <f t="shared" ref="R31:W31" si="34">REPT(R$4,E31)</f>
        <v>A</v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/>
      </c>
      <c r="X31" s="93"/>
      <c r="Y31" s="93"/>
      <c r="Z31" s="93" t="str">
        <f t="shared" si="11"/>
        <v>A</v>
      </c>
      <c r="AA31" s="93"/>
    </row>
    <row r="32" ht="14.25" customHeight="1">
      <c r="A32" s="50">
        <v>26.0</v>
      </c>
      <c r="B32" s="96">
        <v>0.42569444444444443</v>
      </c>
      <c r="C32" s="97">
        <v>0.428275462962963</v>
      </c>
      <c r="D32" s="88">
        <f t="shared" si="2"/>
        <v>0.002581018519</v>
      </c>
      <c r="E32" s="98"/>
      <c r="F32" s="99"/>
      <c r="G32" s="99"/>
      <c r="H32" s="99"/>
      <c r="I32" s="99"/>
      <c r="J32" s="100"/>
      <c r="K32" s="92">
        <f t="shared" si="3"/>
        <v>223</v>
      </c>
      <c r="L32" s="93">
        <f t="shared" si="4"/>
        <v>0</v>
      </c>
      <c r="M32" s="94">
        <f t="shared" si="5"/>
        <v>223</v>
      </c>
      <c r="N32" s="93">
        <f t="shared" si="6"/>
        <v>0</v>
      </c>
      <c r="O32" s="52">
        <f t="shared" si="7"/>
        <v>223</v>
      </c>
      <c r="P32" s="95">
        <f t="shared" si="8"/>
        <v>0.002581018519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96">
        <v>0.42777777777777776</v>
      </c>
      <c r="C33" s="97">
        <v>0.43028935185185185</v>
      </c>
      <c r="D33" s="88">
        <f t="shared" si="2"/>
        <v>0.002511574074</v>
      </c>
      <c r="E33" s="98"/>
      <c r="F33" s="99"/>
      <c r="G33" s="99"/>
      <c r="H33" s="99"/>
      <c r="I33" s="99"/>
      <c r="J33" s="100"/>
      <c r="K33" s="92">
        <f t="shared" si="3"/>
        <v>217</v>
      </c>
      <c r="L33" s="93">
        <f t="shared" si="4"/>
        <v>0</v>
      </c>
      <c r="M33" s="94">
        <f t="shared" si="5"/>
        <v>217</v>
      </c>
      <c r="N33" s="93">
        <f t="shared" si="6"/>
        <v>0</v>
      </c>
      <c r="O33" s="52">
        <f t="shared" si="7"/>
        <v>217</v>
      </c>
      <c r="P33" s="95">
        <f t="shared" si="8"/>
        <v>0.002511574074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96">
        <v>0.4263888888888889</v>
      </c>
      <c r="C34" s="97">
        <v>0.42918981481481483</v>
      </c>
      <c r="D34" s="88">
        <f t="shared" si="2"/>
        <v>0.002800925926</v>
      </c>
      <c r="E34" s="98"/>
      <c r="F34" s="99"/>
      <c r="G34" s="99"/>
      <c r="H34" s="99"/>
      <c r="I34" s="99"/>
      <c r="J34" s="100"/>
      <c r="K34" s="92">
        <f t="shared" si="3"/>
        <v>242</v>
      </c>
      <c r="L34" s="93">
        <f t="shared" si="4"/>
        <v>0</v>
      </c>
      <c r="M34" s="94">
        <f t="shared" si="5"/>
        <v>242</v>
      </c>
      <c r="N34" s="93">
        <f t="shared" si="6"/>
        <v>0</v>
      </c>
      <c r="O34" s="52">
        <f t="shared" si="7"/>
        <v>242</v>
      </c>
      <c r="P34" s="95">
        <f t="shared" si="8"/>
        <v>0.002800925926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96">
        <v>0.4270833333333333</v>
      </c>
      <c r="C35" s="97">
        <v>0.42971064814814813</v>
      </c>
      <c r="D35" s="88">
        <f t="shared" si="2"/>
        <v>0.002627314815</v>
      </c>
      <c r="E35" s="98">
        <v>2.0</v>
      </c>
      <c r="F35" s="99"/>
      <c r="G35" s="99"/>
      <c r="H35" s="99"/>
      <c r="I35" s="99"/>
      <c r="J35" s="100"/>
      <c r="K35" s="92">
        <f t="shared" si="3"/>
        <v>227</v>
      </c>
      <c r="L35" s="93">
        <f t="shared" si="4"/>
        <v>20</v>
      </c>
      <c r="M35" s="94">
        <f t="shared" si="5"/>
        <v>247</v>
      </c>
      <c r="N35" s="93">
        <f t="shared" si="6"/>
        <v>0</v>
      </c>
      <c r="O35" s="52">
        <f t="shared" si="7"/>
        <v>247</v>
      </c>
      <c r="P35" s="95">
        <f t="shared" si="8"/>
        <v>0.002858796296</v>
      </c>
      <c r="Q35" s="50">
        <f t="shared" si="9"/>
        <v>29</v>
      </c>
      <c r="R35" s="93" t="str">
        <f t="shared" ref="R35:W35" si="38">REPT(R$4,E35)</f>
        <v>AA</v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AA</v>
      </c>
      <c r="AA35" s="93"/>
    </row>
    <row r="36" ht="14.25" customHeight="1">
      <c r="A36" s="50">
        <v>30.0</v>
      </c>
      <c r="B36" s="96">
        <v>0.4284722222222222</v>
      </c>
      <c r="C36" s="97">
        <v>0.4312152777777778</v>
      </c>
      <c r="D36" s="88">
        <f t="shared" si="2"/>
        <v>0.002743055556</v>
      </c>
      <c r="E36" s="98">
        <v>1.0</v>
      </c>
      <c r="F36" s="99"/>
      <c r="G36" s="99"/>
      <c r="H36" s="99"/>
      <c r="I36" s="99"/>
      <c r="J36" s="100"/>
      <c r="K36" s="92">
        <f t="shared" si="3"/>
        <v>237</v>
      </c>
      <c r="L36" s="93">
        <f t="shared" si="4"/>
        <v>10</v>
      </c>
      <c r="M36" s="94">
        <f t="shared" si="5"/>
        <v>247</v>
      </c>
      <c r="N36" s="93">
        <f t="shared" si="6"/>
        <v>0</v>
      </c>
      <c r="O36" s="52">
        <f t="shared" si="7"/>
        <v>247</v>
      </c>
      <c r="P36" s="95">
        <f t="shared" si="8"/>
        <v>0.002858796296</v>
      </c>
      <c r="Q36" s="50">
        <f t="shared" si="9"/>
        <v>30</v>
      </c>
      <c r="R36" s="93" t="str">
        <f t="shared" ref="R36:W36" si="39">REPT(R$4,E36)</f>
        <v>A</v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>A</v>
      </c>
      <c r="AA36" s="93"/>
    </row>
    <row r="37" ht="14.25" customHeight="1">
      <c r="A37" s="50">
        <v>31.0</v>
      </c>
      <c r="B37" s="96">
        <v>0.42916666666666664</v>
      </c>
      <c r="C37" s="97">
        <v>0.4322685185185185</v>
      </c>
      <c r="D37" s="88">
        <f t="shared" si="2"/>
        <v>0.003101851852</v>
      </c>
      <c r="E37" s="98"/>
      <c r="F37" s="99"/>
      <c r="G37" s="99"/>
      <c r="H37" s="99"/>
      <c r="I37" s="99"/>
      <c r="J37" s="100"/>
      <c r="K37" s="92">
        <f t="shared" si="3"/>
        <v>268</v>
      </c>
      <c r="L37" s="93">
        <f t="shared" si="4"/>
        <v>0</v>
      </c>
      <c r="M37" s="94">
        <f t="shared" si="5"/>
        <v>268</v>
      </c>
      <c r="N37" s="93">
        <f t="shared" si="6"/>
        <v>0</v>
      </c>
      <c r="O37" s="52">
        <f t="shared" si="7"/>
        <v>268</v>
      </c>
      <c r="P37" s="95">
        <f t="shared" si="8"/>
        <v>0.003101851852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96">
        <v>0.42986111111111114</v>
      </c>
      <c r="C38" s="97">
        <v>0.4326273148148148</v>
      </c>
      <c r="D38" s="88">
        <f t="shared" si="2"/>
        <v>0.002766203704</v>
      </c>
      <c r="E38" s="98">
        <v>1.0</v>
      </c>
      <c r="F38" s="99"/>
      <c r="G38" s="99"/>
      <c r="H38" s="99"/>
      <c r="I38" s="99"/>
      <c r="J38" s="100"/>
      <c r="K38" s="92">
        <f t="shared" si="3"/>
        <v>239</v>
      </c>
      <c r="L38" s="93">
        <f t="shared" si="4"/>
        <v>10</v>
      </c>
      <c r="M38" s="94">
        <f t="shared" si="5"/>
        <v>249</v>
      </c>
      <c r="N38" s="93">
        <f t="shared" si="6"/>
        <v>0</v>
      </c>
      <c r="O38" s="52">
        <f t="shared" si="7"/>
        <v>249</v>
      </c>
      <c r="P38" s="95">
        <f t="shared" si="8"/>
        <v>0.002881944444</v>
      </c>
      <c r="Q38" s="50">
        <f t="shared" si="9"/>
        <v>32</v>
      </c>
      <c r="R38" s="93" t="str">
        <f t="shared" ref="R38:W38" si="41">REPT(R$4,E38)</f>
        <v>A</v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>A</v>
      </c>
      <c r="AA38" s="93"/>
    </row>
    <row r="39" ht="14.25" customHeight="1">
      <c r="A39" s="50">
        <v>33.0</v>
      </c>
      <c r="B39" s="96">
        <v>0.4305555555555556</v>
      </c>
      <c r="C39" s="97">
        <v>0.4336226851851852</v>
      </c>
      <c r="D39" s="88">
        <f t="shared" si="2"/>
        <v>0.00306712963</v>
      </c>
      <c r="E39" s="98">
        <v>1.0</v>
      </c>
      <c r="F39" s="99"/>
      <c r="G39" s="99"/>
      <c r="H39" s="99"/>
      <c r="I39" s="99"/>
      <c r="J39" s="100"/>
      <c r="K39" s="92">
        <f t="shared" si="3"/>
        <v>265</v>
      </c>
      <c r="L39" s="93">
        <f t="shared" si="4"/>
        <v>10</v>
      </c>
      <c r="M39" s="94">
        <f t="shared" si="5"/>
        <v>275</v>
      </c>
      <c r="N39" s="93">
        <f t="shared" si="6"/>
        <v>0</v>
      </c>
      <c r="O39" s="52">
        <f t="shared" si="7"/>
        <v>275</v>
      </c>
      <c r="P39" s="95">
        <f t="shared" si="8"/>
        <v>0.00318287037</v>
      </c>
      <c r="Q39" s="50">
        <f t="shared" si="9"/>
        <v>33</v>
      </c>
      <c r="R39" s="93" t="str">
        <f t="shared" ref="R39:W39" si="42">REPT(R$4,E39)</f>
        <v>A</v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>A</v>
      </c>
      <c r="AA39" s="93"/>
    </row>
    <row r="40" ht="14.25" customHeight="1">
      <c r="A40" s="50">
        <v>34.0</v>
      </c>
      <c r="B40" s="96">
        <v>0.43125</v>
      </c>
      <c r="C40" s="97">
        <v>0.43418981481481483</v>
      </c>
      <c r="D40" s="88">
        <f t="shared" si="2"/>
        <v>0.002939814815</v>
      </c>
      <c r="E40" s="98"/>
      <c r="F40" s="99"/>
      <c r="G40" s="99"/>
      <c r="H40" s="99"/>
      <c r="I40" s="99"/>
      <c r="J40" s="100"/>
      <c r="K40" s="92">
        <f t="shared" si="3"/>
        <v>254</v>
      </c>
      <c r="L40" s="93">
        <f t="shared" si="4"/>
        <v>0</v>
      </c>
      <c r="M40" s="94">
        <f t="shared" si="5"/>
        <v>254</v>
      </c>
      <c r="N40" s="93">
        <f t="shared" si="6"/>
        <v>0</v>
      </c>
      <c r="O40" s="52">
        <f t="shared" si="7"/>
        <v>254</v>
      </c>
      <c r="P40" s="95">
        <f t="shared" si="8"/>
        <v>0.002939814815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96">
        <v>0.43194444444444446</v>
      </c>
      <c r="C41" s="97">
        <v>0.43483796296296295</v>
      </c>
      <c r="D41" s="88">
        <f t="shared" si="2"/>
        <v>0.002893518519</v>
      </c>
      <c r="E41" s="98">
        <v>1.0</v>
      </c>
      <c r="F41" s="99"/>
      <c r="G41" s="99"/>
      <c r="H41" s="99"/>
      <c r="I41" s="99"/>
      <c r="J41" s="100"/>
      <c r="K41" s="92">
        <f t="shared" si="3"/>
        <v>250</v>
      </c>
      <c r="L41" s="93">
        <f t="shared" si="4"/>
        <v>10</v>
      </c>
      <c r="M41" s="94">
        <f t="shared" si="5"/>
        <v>260</v>
      </c>
      <c r="N41" s="93">
        <f t="shared" si="6"/>
        <v>0</v>
      </c>
      <c r="O41" s="52">
        <f t="shared" si="7"/>
        <v>260</v>
      </c>
      <c r="P41" s="95">
        <f t="shared" si="8"/>
        <v>0.003009259259</v>
      </c>
      <c r="Q41" s="50">
        <f t="shared" si="9"/>
        <v>35</v>
      </c>
      <c r="R41" s="93" t="str">
        <f t="shared" ref="R41:W41" si="44">REPT(R$4,E41)</f>
        <v>A</v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>A</v>
      </c>
      <c r="AA41" s="93"/>
    </row>
    <row r="42" ht="14.25" customHeight="1">
      <c r="A42" s="50">
        <v>36.0</v>
      </c>
      <c r="B42" s="96">
        <v>0.4326388888888889</v>
      </c>
      <c r="C42" s="97">
        <v>0.43583333333333335</v>
      </c>
      <c r="D42" s="88">
        <f t="shared" si="2"/>
        <v>0.003194444444</v>
      </c>
      <c r="E42" s="98"/>
      <c r="F42" s="99"/>
      <c r="G42" s="99"/>
      <c r="H42" s="99"/>
      <c r="I42" s="99"/>
      <c r="J42" s="100"/>
      <c r="K42" s="92">
        <f t="shared" si="3"/>
        <v>276</v>
      </c>
      <c r="L42" s="93">
        <f t="shared" si="4"/>
        <v>0</v>
      </c>
      <c r="M42" s="94">
        <f t="shared" si="5"/>
        <v>276</v>
      </c>
      <c r="N42" s="93">
        <f t="shared" si="6"/>
        <v>0</v>
      </c>
      <c r="O42" s="52">
        <f t="shared" si="7"/>
        <v>276</v>
      </c>
      <c r="P42" s="95">
        <f t="shared" si="8"/>
        <v>0.003194444444</v>
      </c>
      <c r="Q42" s="50">
        <f t="shared" si="9"/>
        <v>36</v>
      </c>
      <c r="R42" s="93" t="str">
        <f t="shared" ref="R42:W42" si="45">REPT(R$4,E42)</f>
        <v/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/>
      </c>
      <c r="AA42" s="93"/>
    </row>
    <row r="43" ht="14.25" customHeight="1">
      <c r="A43" s="50">
        <v>37.0</v>
      </c>
      <c r="B43" s="96">
        <v>0.43333333333333335</v>
      </c>
      <c r="C43" s="97">
        <v>0.4360648148148148</v>
      </c>
      <c r="D43" s="88">
        <f t="shared" si="2"/>
        <v>0.002731481481</v>
      </c>
      <c r="E43" s="98">
        <v>2.0</v>
      </c>
      <c r="F43" s="99"/>
      <c r="G43" s="99"/>
      <c r="H43" s="99"/>
      <c r="I43" s="99"/>
      <c r="J43" s="100"/>
      <c r="K43" s="92">
        <f t="shared" si="3"/>
        <v>236</v>
      </c>
      <c r="L43" s="93">
        <f t="shared" si="4"/>
        <v>20</v>
      </c>
      <c r="M43" s="94">
        <f t="shared" si="5"/>
        <v>256</v>
      </c>
      <c r="N43" s="93">
        <f t="shared" si="6"/>
        <v>0</v>
      </c>
      <c r="O43" s="52">
        <f t="shared" si="7"/>
        <v>256</v>
      </c>
      <c r="P43" s="95">
        <f t="shared" si="8"/>
        <v>0.002962962963</v>
      </c>
      <c r="Q43" s="50">
        <f t="shared" si="9"/>
        <v>37</v>
      </c>
      <c r="R43" s="93" t="str">
        <f t="shared" ref="R43:W43" si="46">REPT(R$4,E43)</f>
        <v>AA</v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>AA</v>
      </c>
      <c r="AA43" s="93"/>
    </row>
    <row r="44" ht="14.25" customHeight="1">
      <c r="A44" s="50">
        <v>38.0</v>
      </c>
      <c r="B44" s="96">
        <v>0.4340277777777778</v>
      </c>
      <c r="C44" s="97">
        <v>0.4375925925925926</v>
      </c>
      <c r="D44" s="88">
        <f t="shared" si="2"/>
        <v>0.003564814815</v>
      </c>
      <c r="E44" s="98"/>
      <c r="F44" s="99"/>
      <c r="G44" s="99"/>
      <c r="H44" s="99"/>
      <c r="I44" s="99"/>
      <c r="J44" s="100"/>
      <c r="K44" s="92">
        <f t="shared" si="3"/>
        <v>308</v>
      </c>
      <c r="L44" s="93">
        <f t="shared" si="4"/>
        <v>0</v>
      </c>
      <c r="M44" s="94">
        <f t="shared" si="5"/>
        <v>308</v>
      </c>
      <c r="N44" s="93">
        <f t="shared" si="6"/>
        <v>0</v>
      </c>
      <c r="O44" s="52">
        <f t="shared" si="7"/>
        <v>308</v>
      </c>
      <c r="P44" s="95">
        <f t="shared" si="8"/>
        <v>0.003564814815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96">
        <v>0.43472222222222223</v>
      </c>
      <c r="C45" s="97">
        <v>0.43767361111111114</v>
      </c>
      <c r="D45" s="88">
        <f t="shared" si="2"/>
        <v>0.002951388889</v>
      </c>
      <c r="E45" s="98">
        <v>1.0</v>
      </c>
      <c r="F45" s="99"/>
      <c r="G45" s="99"/>
      <c r="H45" s="99"/>
      <c r="I45" s="99"/>
      <c r="J45" s="100"/>
      <c r="K45" s="92">
        <f t="shared" si="3"/>
        <v>255</v>
      </c>
      <c r="L45" s="93">
        <f t="shared" si="4"/>
        <v>10</v>
      </c>
      <c r="M45" s="94">
        <f t="shared" si="5"/>
        <v>265</v>
      </c>
      <c r="N45" s="93">
        <f t="shared" si="6"/>
        <v>0</v>
      </c>
      <c r="O45" s="52">
        <f t="shared" si="7"/>
        <v>265</v>
      </c>
      <c r="P45" s="95">
        <f t="shared" si="8"/>
        <v>0.00306712963</v>
      </c>
      <c r="Q45" s="50">
        <f t="shared" si="9"/>
        <v>39</v>
      </c>
      <c r="R45" s="93" t="str">
        <f t="shared" ref="R45:W45" si="48">REPT(R$4,E45)</f>
        <v>A</v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>A</v>
      </c>
      <c r="AA45" s="93"/>
    </row>
    <row r="46" ht="14.25" customHeight="1">
      <c r="A46" s="50">
        <v>40.0</v>
      </c>
      <c r="B46" s="106"/>
      <c r="C46" s="107"/>
      <c r="D46" s="88">
        <f t="shared" si="2"/>
        <v>0</v>
      </c>
      <c r="E46" s="102"/>
      <c r="F46" s="108">
        <v>1.0</v>
      </c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30</v>
      </c>
      <c r="M46" s="94">
        <f t="shared" si="5"/>
        <v>169</v>
      </c>
      <c r="N46" s="93">
        <f t="shared" si="6"/>
        <v>780</v>
      </c>
      <c r="O46" s="93">
        <f t="shared" si="7"/>
        <v>780</v>
      </c>
      <c r="P46" s="95">
        <f t="shared" si="8"/>
        <v>0.009027777778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>B</v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BF</v>
      </c>
      <c r="AA46" s="93"/>
    </row>
    <row r="47" ht="14.25" customHeight="1">
      <c r="A47" s="50">
        <v>41.0</v>
      </c>
      <c r="B47" s="96">
        <v>0.4361111111111111</v>
      </c>
      <c r="C47" s="97">
        <v>0.43885416666666666</v>
      </c>
      <c r="D47" s="88">
        <f t="shared" si="2"/>
        <v>0.002743055556</v>
      </c>
      <c r="E47" s="98"/>
      <c r="F47" s="99"/>
      <c r="G47" s="99"/>
      <c r="H47" s="99"/>
      <c r="I47" s="99"/>
      <c r="J47" s="100"/>
      <c r="K47" s="92">
        <f t="shared" si="3"/>
        <v>237</v>
      </c>
      <c r="L47" s="93">
        <f t="shared" si="4"/>
        <v>0</v>
      </c>
      <c r="M47" s="94">
        <f t="shared" si="5"/>
        <v>237</v>
      </c>
      <c r="N47" s="93">
        <f t="shared" si="6"/>
        <v>0</v>
      </c>
      <c r="O47" s="52">
        <f t="shared" si="7"/>
        <v>237</v>
      </c>
      <c r="P47" s="95">
        <f t="shared" si="8"/>
        <v>0.002743055556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96">
        <v>0.43680555555555556</v>
      </c>
      <c r="C48" s="97">
        <v>0.43971064814814814</v>
      </c>
      <c r="D48" s="88">
        <f t="shared" si="2"/>
        <v>0.002905092593</v>
      </c>
      <c r="E48" s="98">
        <v>2.0</v>
      </c>
      <c r="F48" s="99"/>
      <c r="G48" s="99"/>
      <c r="H48" s="99"/>
      <c r="I48" s="99"/>
      <c r="J48" s="100"/>
      <c r="K48" s="92">
        <f t="shared" si="3"/>
        <v>251</v>
      </c>
      <c r="L48" s="93">
        <f t="shared" si="4"/>
        <v>20</v>
      </c>
      <c r="M48" s="94">
        <f t="shared" si="5"/>
        <v>271</v>
      </c>
      <c r="N48" s="93">
        <f t="shared" si="6"/>
        <v>0</v>
      </c>
      <c r="O48" s="52">
        <f t="shared" si="7"/>
        <v>271</v>
      </c>
      <c r="P48" s="95">
        <f t="shared" si="8"/>
        <v>0.003136574074</v>
      </c>
      <c r="Q48" s="50">
        <f t="shared" si="9"/>
        <v>42</v>
      </c>
      <c r="R48" s="93" t="str">
        <f t="shared" ref="R48:W48" si="51">REPT(R$4,E48)</f>
        <v>AA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AA</v>
      </c>
      <c r="AA48" s="93"/>
    </row>
    <row r="49" ht="14.25" customHeight="1">
      <c r="A49" s="50">
        <v>43.0</v>
      </c>
      <c r="B49" s="96">
        <v>0.4375</v>
      </c>
      <c r="C49" s="97">
        <v>0.44028935185185186</v>
      </c>
      <c r="D49" s="88">
        <f t="shared" si="2"/>
        <v>0.002789351852</v>
      </c>
      <c r="E49" s="98"/>
      <c r="F49" s="99"/>
      <c r="G49" s="99"/>
      <c r="H49" s="99"/>
      <c r="I49" s="99"/>
      <c r="J49" s="100"/>
      <c r="K49" s="92">
        <f t="shared" si="3"/>
        <v>241</v>
      </c>
      <c r="L49" s="93">
        <f t="shared" si="4"/>
        <v>0</v>
      </c>
      <c r="M49" s="94">
        <f t="shared" si="5"/>
        <v>241</v>
      </c>
      <c r="N49" s="93">
        <f t="shared" si="6"/>
        <v>0</v>
      </c>
      <c r="O49" s="52">
        <f t="shared" si="7"/>
        <v>241</v>
      </c>
      <c r="P49" s="95">
        <f t="shared" si="8"/>
        <v>0.002789351852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96">
        <v>0.43819444444444444</v>
      </c>
      <c r="C50" s="97">
        <v>0.44114583333333335</v>
      </c>
      <c r="D50" s="88">
        <f t="shared" si="2"/>
        <v>0.002951388889</v>
      </c>
      <c r="E50" s="98"/>
      <c r="F50" s="99"/>
      <c r="G50" s="99"/>
      <c r="H50" s="99"/>
      <c r="I50" s="99"/>
      <c r="J50" s="100"/>
      <c r="K50" s="92">
        <f t="shared" si="3"/>
        <v>255</v>
      </c>
      <c r="L50" s="93">
        <f t="shared" si="4"/>
        <v>0</v>
      </c>
      <c r="M50" s="94">
        <f t="shared" si="5"/>
        <v>255</v>
      </c>
      <c r="N50" s="93">
        <f t="shared" si="6"/>
        <v>0</v>
      </c>
      <c r="O50" s="52">
        <f t="shared" si="7"/>
        <v>255</v>
      </c>
      <c r="P50" s="95">
        <f t="shared" si="8"/>
        <v>0.002951388889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96">
        <v>0.4388888888888889</v>
      </c>
      <c r="C51" s="97">
        <v>0.4420601851851852</v>
      </c>
      <c r="D51" s="88">
        <f t="shared" si="2"/>
        <v>0.003171296296</v>
      </c>
      <c r="E51" s="98">
        <v>1.0</v>
      </c>
      <c r="F51" s="99"/>
      <c r="G51" s="99"/>
      <c r="H51" s="99"/>
      <c r="I51" s="99"/>
      <c r="J51" s="100"/>
      <c r="K51" s="92">
        <f t="shared" si="3"/>
        <v>274</v>
      </c>
      <c r="L51" s="93">
        <f t="shared" si="4"/>
        <v>10</v>
      </c>
      <c r="M51" s="94">
        <f t="shared" si="5"/>
        <v>284</v>
      </c>
      <c r="N51" s="93">
        <f t="shared" si="6"/>
        <v>0</v>
      </c>
      <c r="O51" s="52">
        <f t="shared" si="7"/>
        <v>284</v>
      </c>
      <c r="P51" s="95">
        <f t="shared" si="8"/>
        <v>0.003287037037</v>
      </c>
      <c r="Q51" s="50">
        <f t="shared" si="9"/>
        <v>45</v>
      </c>
      <c r="R51" s="93" t="str">
        <f t="shared" ref="R51:W51" si="54">REPT(R$4,E51)</f>
        <v>A</v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>A</v>
      </c>
      <c r="AA51" s="93"/>
    </row>
    <row r="52" ht="14.25" customHeight="1">
      <c r="A52" s="50">
        <v>46.0</v>
      </c>
      <c r="B52" s="106"/>
      <c r="C52" s="107"/>
      <c r="D52" s="88">
        <f t="shared" si="2"/>
        <v>0</v>
      </c>
      <c r="E52" s="98">
        <v>1.0</v>
      </c>
      <c r="F52" s="99"/>
      <c r="G52" s="99"/>
      <c r="H52" s="99"/>
      <c r="I52" s="99"/>
      <c r="J52" s="100">
        <v>1.0</v>
      </c>
      <c r="K52" s="92">
        <f t="shared" si="3"/>
        <v>0</v>
      </c>
      <c r="L52" s="93">
        <f t="shared" si="4"/>
        <v>10</v>
      </c>
      <c r="M52" s="94">
        <f t="shared" si="5"/>
        <v>169</v>
      </c>
      <c r="N52" s="93">
        <f t="shared" si="6"/>
        <v>780</v>
      </c>
      <c r="O52" s="93">
        <f t="shared" si="7"/>
        <v>780</v>
      </c>
      <c r="P52" s="95">
        <f t="shared" si="8"/>
        <v>0.009027777778</v>
      </c>
      <c r="Q52" s="50">
        <f t="shared" si="9"/>
        <v>46</v>
      </c>
      <c r="R52" s="93" t="str">
        <f t="shared" ref="R52:W52" si="55">REPT(R$4,E52)</f>
        <v>A</v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AF</v>
      </c>
      <c r="AA52" s="93"/>
    </row>
    <row r="53" ht="14.25" customHeight="1">
      <c r="A53" s="50">
        <v>47.0</v>
      </c>
      <c r="B53" s="96">
        <v>0.44027777777777777</v>
      </c>
      <c r="C53" s="97">
        <v>0.44342592592592595</v>
      </c>
      <c r="D53" s="88">
        <f t="shared" si="2"/>
        <v>0.003148148148</v>
      </c>
      <c r="E53" s="98"/>
      <c r="F53" s="99"/>
      <c r="G53" s="99"/>
      <c r="H53" s="99"/>
      <c r="I53" s="99"/>
      <c r="J53" s="100"/>
      <c r="K53" s="92">
        <f t="shared" si="3"/>
        <v>272</v>
      </c>
      <c r="L53" s="93">
        <f t="shared" si="4"/>
        <v>0</v>
      </c>
      <c r="M53" s="94">
        <f t="shared" si="5"/>
        <v>272</v>
      </c>
      <c r="N53" s="93">
        <f t="shared" si="6"/>
        <v>0</v>
      </c>
      <c r="O53" s="52">
        <f t="shared" si="7"/>
        <v>272</v>
      </c>
      <c r="P53" s="95">
        <f t="shared" si="8"/>
        <v>0.003148148148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96">
        <v>0.4409722222222222</v>
      </c>
      <c r="C54" s="97">
        <v>0.4435648148148148</v>
      </c>
      <c r="D54" s="88">
        <f t="shared" si="2"/>
        <v>0.002592592593</v>
      </c>
      <c r="E54" s="98"/>
      <c r="F54" s="99"/>
      <c r="G54" s="99"/>
      <c r="H54" s="99"/>
      <c r="I54" s="99"/>
      <c r="J54" s="100"/>
      <c r="K54" s="92">
        <f t="shared" si="3"/>
        <v>224</v>
      </c>
      <c r="L54" s="93">
        <f t="shared" si="4"/>
        <v>0</v>
      </c>
      <c r="M54" s="94">
        <f t="shared" si="5"/>
        <v>224</v>
      </c>
      <c r="N54" s="93">
        <f t="shared" si="6"/>
        <v>0</v>
      </c>
      <c r="O54" s="52">
        <f t="shared" si="7"/>
        <v>224</v>
      </c>
      <c r="P54" s="95">
        <f t="shared" si="8"/>
        <v>0.002592592593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/>
      </c>
      <c r="X54" s="93"/>
      <c r="Y54" s="93"/>
      <c r="Z54" s="93" t="str">
        <f t="shared" si="11"/>
        <v/>
      </c>
      <c r="AA54" s="93"/>
    </row>
    <row r="55" ht="14.25" customHeight="1">
      <c r="A55" s="50">
        <v>49.0</v>
      </c>
      <c r="B55" s="96">
        <v>0.44166666666666665</v>
      </c>
      <c r="C55" s="97">
        <v>0.44458333333333333</v>
      </c>
      <c r="D55" s="88">
        <f t="shared" si="2"/>
        <v>0.002916666667</v>
      </c>
      <c r="E55" s="98"/>
      <c r="F55" s="99"/>
      <c r="G55" s="99"/>
      <c r="H55" s="99"/>
      <c r="I55" s="99"/>
      <c r="J55" s="100"/>
      <c r="K55" s="92">
        <f t="shared" si="3"/>
        <v>252</v>
      </c>
      <c r="L55" s="93">
        <f t="shared" si="4"/>
        <v>0</v>
      </c>
      <c r="M55" s="94">
        <f t="shared" si="5"/>
        <v>252</v>
      </c>
      <c r="N55" s="93">
        <f t="shared" si="6"/>
        <v>0</v>
      </c>
      <c r="O55" s="52">
        <f t="shared" si="7"/>
        <v>252</v>
      </c>
      <c r="P55" s="95">
        <f t="shared" si="8"/>
        <v>0.002916666667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96">
        <v>0.4423611111111111</v>
      </c>
      <c r="C56" s="97">
        <v>0.44550925925925927</v>
      </c>
      <c r="D56" s="88">
        <f t="shared" si="2"/>
        <v>0.003148148148</v>
      </c>
      <c r="E56" s="98"/>
      <c r="F56" s="99"/>
      <c r="G56" s="99"/>
      <c r="H56" s="99"/>
      <c r="I56" s="99"/>
      <c r="J56" s="100"/>
      <c r="K56" s="92">
        <f t="shared" si="3"/>
        <v>272</v>
      </c>
      <c r="L56" s="93">
        <f t="shared" si="4"/>
        <v>0</v>
      </c>
      <c r="M56" s="94">
        <f t="shared" si="5"/>
        <v>272</v>
      </c>
      <c r="N56" s="93">
        <f t="shared" si="6"/>
        <v>0</v>
      </c>
      <c r="O56" s="52">
        <f t="shared" si="7"/>
        <v>272</v>
      </c>
      <c r="P56" s="95">
        <f t="shared" si="8"/>
        <v>0.003148148148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2.0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113.0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86">
        <v>0.4173611111111111</v>
      </c>
      <c r="C7" s="87">
        <v>0.4191550925925926</v>
      </c>
      <c r="D7" s="88">
        <f t="shared" ref="D7:D56" si="2">C7-B7</f>
        <v>0.001793981481</v>
      </c>
      <c r="E7" s="89"/>
      <c r="F7" s="90"/>
      <c r="G7" s="90"/>
      <c r="H7" s="90"/>
      <c r="I7" s="90"/>
      <c r="J7" s="91"/>
      <c r="K7" s="92">
        <f t="shared" ref="K7:K56" si="3">D7*86400</f>
        <v>155</v>
      </c>
      <c r="L7" s="93">
        <f t="shared" ref="L7:L56" si="4">SUMPRODUCT(E7:H7,E$6:H$6)</f>
        <v>0</v>
      </c>
      <c r="M7" s="94">
        <f t="shared" ref="M7:M56" si="5">MAX(MIN(K7+L7,$D$3),$D$2)</f>
        <v>155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155</v>
      </c>
      <c r="P7" s="95">
        <f t="shared" ref="P7:P56" si="8">O7/86400</f>
        <v>0.001793981481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96">
        <v>0.41805555555555557</v>
      </c>
      <c r="C8" s="97">
        <v>0.41983796296296294</v>
      </c>
      <c r="D8" s="88">
        <f t="shared" si="2"/>
        <v>0.001782407407</v>
      </c>
      <c r="E8" s="98"/>
      <c r="F8" s="99"/>
      <c r="G8" s="99"/>
      <c r="H8" s="99"/>
      <c r="I8" s="99"/>
      <c r="J8" s="100"/>
      <c r="K8" s="92">
        <f t="shared" si="3"/>
        <v>154</v>
      </c>
      <c r="L8" s="93">
        <f t="shared" si="4"/>
        <v>0</v>
      </c>
      <c r="M8" s="94">
        <f t="shared" si="5"/>
        <v>154</v>
      </c>
      <c r="N8" s="93">
        <f t="shared" si="6"/>
        <v>0</v>
      </c>
      <c r="O8" s="52">
        <f t="shared" si="7"/>
        <v>154</v>
      </c>
      <c r="P8" s="95">
        <f t="shared" si="8"/>
        <v>0.001782407407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/>
      </c>
      <c r="X8" s="93"/>
      <c r="Y8" s="93"/>
      <c r="Z8" s="93" t="str">
        <f t="shared" si="11"/>
        <v/>
      </c>
      <c r="AA8" s="93"/>
    </row>
    <row r="9" ht="14.25" customHeight="1">
      <c r="A9" s="50">
        <v>3.0</v>
      </c>
      <c r="B9" s="96">
        <v>0.41875</v>
      </c>
      <c r="C9" s="97">
        <v>0.4206597222222222</v>
      </c>
      <c r="D9" s="88">
        <f t="shared" si="2"/>
        <v>0.001909722222</v>
      </c>
      <c r="E9" s="98"/>
      <c r="F9" s="99"/>
      <c r="G9" s="99"/>
      <c r="H9" s="99"/>
      <c r="I9" s="99"/>
      <c r="J9" s="100"/>
      <c r="K9" s="92">
        <f t="shared" si="3"/>
        <v>165</v>
      </c>
      <c r="L9" s="93">
        <f t="shared" si="4"/>
        <v>0</v>
      </c>
      <c r="M9" s="94">
        <f t="shared" si="5"/>
        <v>165</v>
      </c>
      <c r="N9" s="93">
        <f t="shared" si="6"/>
        <v>0</v>
      </c>
      <c r="O9" s="52">
        <f t="shared" si="7"/>
        <v>165</v>
      </c>
      <c r="P9" s="95">
        <f t="shared" si="8"/>
        <v>0.001909722222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96">
        <v>0.41944444444444445</v>
      </c>
      <c r="C10" s="97">
        <v>0.42140046296296296</v>
      </c>
      <c r="D10" s="88">
        <f t="shared" si="2"/>
        <v>0.001956018519</v>
      </c>
      <c r="E10" s="98"/>
      <c r="F10" s="99"/>
      <c r="G10" s="99"/>
      <c r="H10" s="99"/>
      <c r="I10" s="99"/>
      <c r="J10" s="100"/>
      <c r="K10" s="92">
        <f t="shared" si="3"/>
        <v>169</v>
      </c>
      <c r="L10" s="93">
        <f t="shared" si="4"/>
        <v>0</v>
      </c>
      <c r="M10" s="94">
        <f t="shared" si="5"/>
        <v>169</v>
      </c>
      <c r="N10" s="93">
        <f t="shared" si="6"/>
        <v>0</v>
      </c>
      <c r="O10" s="52">
        <f t="shared" si="7"/>
        <v>169</v>
      </c>
      <c r="P10" s="95">
        <f t="shared" si="8"/>
        <v>0.001956018519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96">
        <v>0.4201388888888889</v>
      </c>
      <c r="C11" s="97">
        <v>0.4220833333333333</v>
      </c>
      <c r="D11" s="88">
        <f t="shared" si="2"/>
        <v>0.001944444444</v>
      </c>
      <c r="E11" s="105">
        <v>1.0</v>
      </c>
      <c r="F11" s="99"/>
      <c r="G11" s="99"/>
      <c r="H11" s="99"/>
      <c r="I11" s="99"/>
      <c r="J11" s="100"/>
      <c r="K11" s="92">
        <f t="shared" si="3"/>
        <v>168</v>
      </c>
      <c r="L11" s="93">
        <f t="shared" si="4"/>
        <v>10</v>
      </c>
      <c r="M11" s="94">
        <f t="shared" si="5"/>
        <v>178</v>
      </c>
      <c r="N11" s="93">
        <f t="shared" si="6"/>
        <v>0</v>
      </c>
      <c r="O11" s="52">
        <f t="shared" si="7"/>
        <v>178</v>
      </c>
      <c r="P11" s="95">
        <f t="shared" si="8"/>
        <v>0.002060185185</v>
      </c>
      <c r="Q11" s="50">
        <f t="shared" si="9"/>
        <v>5</v>
      </c>
      <c r="R11" s="93" t="str">
        <f t="shared" ref="R11:W11" si="14">REPT(R$4,E11)</f>
        <v>A</v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>A</v>
      </c>
      <c r="AA11" s="93"/>
    </row>
    <row r="12" ht="14.25" customHeight="1">
      <c r="A12" s="50">
        <v>6.0</v>
      </c>
      <c r="B12" s="96">
        <v>0.42083333333333334</v>
      </c>
      <c r="C12" s="97">
        <v>0.4228240740740741</v>
      </c>
      <c r="D12" s="88">
        <f t="shared" si="2"/>
        <v>0.001990740741</v>
      </c>
      <c r="E12" s="98"/>
      <c r="F12" s="99"/>
      <c r="G12" s="99"/>
      <c r="H12" s="99"/>
      <c r="I12" s="99"/>
      <c r="J12" s="100"/>
      <c r="K12" s="92">
        <f t="shared" si="3"/>
        <v>172</v>
      </c>
      <c r="L12" s="93">
        <f t="shared" si="4"/>
        <v>0</v>
      </c>
      <c r="M12" s="94">
        <f t="shared" si="5"/>
        <v>172</v>
      </c>
      <c r="N12" s="93">
        <f t="shared" si="6"/>
        <v>0</v>
      </c>
      <c r="O12" s="52">
        <f t="shared" si="7"/>
        <v>172</v>
      </c>
      <c r="P12" s="95">
        <f t="shared" si="8"/>
        <v>0.001990740741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96">
        <v>0.4215277777777778</v>
      </c>
      <c r="C13" s="97">
        <v>0.42341435185185183</v>
      </c>
      <c r="D13" s="88">
        <f t="shared" si="2"/>
        <v>0.001886574074</v>
      </c>
      <c r="E13" s="98"/>
      <c r="F13" s="99"/>
      <c r="G13" s="99"/>
      <c r="H13" s="99"/>
      <c r="I13" s="99"/>
      <c r="J13" s="100"/>
      <c r="K13" s="92">
        <f t="shared" si="3"/>
        <v>163</v>
      </c>
      <c r="L13" s="93">
        <f t="shared" si="4"/>
        <v>0</v>
      </c>
      <c r="M13" s="94">
        <f t="shared" si="5"/>
        <v>163</v>
      </c>
      <c r="N13" s="93">
        <f t="shared" si="6"/>
        <v>0</v>
      </c>
      <c r="O13" s="52">
        <f t="shared" si="7"/>
        <v>163</v>
      </c>
      <c r="P13" s="95">
        <f t="shared" si="8"/>
        <v>0.001886574074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96">
        <v>0.4222222222222222</v>
      </c>
      <c r="C14" s="97">
        <v>0.4241550925925926</v>
      </c>
      <c r="D14" s="88">
        <f t="shared" si="2"/>
        <v>0.00193287037</v>
      </c>
      <c r="E14" s="98"/>
      <c r="F14" s="99"/>
      <c r="G14" s="99"/>
      <c r="H14" s="99"/>
      <c r="I14" s="99"/>
      <c r="J14" s="100"/>
      <c r="K14" s="92">
        <f t="shared" si="3"/>
        <v>167</v>
      </c>
      <c r="L14" s="93">
        <f t="shared" si="4"/>
        <v>0</v>
      </c>
      <c r="M14" s="94">
        <f t="shared" si="5"/>
        <v>167</v>
      </c>
      <c r="N14" s="93">
        <f t="shared" si="6"/>
        <v>0</v>
      </c>
      <c r="O14" s="52">
        <f t="shared" si="7"/>
        <v>167</v>
      </c>
      <c r="P14" s="95">
        <f t="shared" si="8"/>
        <v>0.00193287037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96">
        <v>0.42291666666666666</v>
      </c>
      <c r="C15" s="97">
        <v>0.4248958333333333</v>
      </c>
      <c r="D15" s="88">
        <f t="shared" si="2"/>
        <v>0.001979166667</v>
      </c>
      <c r="E15" s="98"/>
      <c r="F15" s="99"/>
      <c r="G15" s="99"/>
      <c r="H15" s="99"/>
      <c r="I15" s="99"/>
      <c r="J15" s="100"/>
      <c r="K15" s="92">
        <f t="shared" si="3"/>
        <v>171</v>
      </c>
      <c r="L15" s="93">
        <f t="shared" si="4"/>
        <v>0</v>
      </c>
      <c r="M15" s="94">
        <f t="shared" si="5"/>
        <v>171</v>
      </c>
      <c r="N15" s="93">
        <f t="shared" si="6"/>
        <v>0</v>
      </c>
      <c r="O15" s="52">
        <f t="shared" si="7"/>
        <v>171</v>
      </c>
      <c r="P15" s="95">
        <f t="shared" si="8"/>
        <v>0.001979166667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96">
        <v>0.4236111111111111</v>
      </c>
      <c r="C16" s="97">
        <v>0.4255671296296296</v>
      </c>
      <c r="D16" s="88">
        <f t="shared" si="2"/>
        <v>0.001956018519</v>
      </c>
      <c r="E16" s="98"/>
      <c r="F16" s="99"/>
      <c r="G16" s="99"/>
      <c r="H16" s="99"/>
      <c r="I16" s="99"/>
      <c r="J16" s="100"/>
      <c r="K16" s="92">
        <f t="shared" si="3"/>
        <v>169</v>
      </c>
      <c r="L16" s="93">
        <f t="shared" si="4"/>
        <v>0</v>
      </c>
      <c r="M16" s="94">
        <f t="shared" si="5"/>
        <v>169</v>
      </c>
      <c r="N16" s="93">
        <f t="shared" si="6"/>
        <v>0</v>
      </c>
      <c r="O16" s="52">
        <f t="shared" si="7"/>
        <v>169</v>
      </c>
      <c r="P16" s="95">
        <f t="shared" si="8"/>
        <v>0.001956018519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96">
        <v>0.42430555555555555</v>
      </c>
      <c r="C17" s="97">
        <v>0.42615740740740743</v>
      </c>
      <c r="D17" s="88">
        <f t="shared" si="2"/>
        <v>0.001851851852</v>
      </c>
      <c r="E17" s="98"/>
      <c r="F17" s="99"/>
      <c r="G17" s="99"/>
      <c r="H17" s="99"/>
      <c r="I17" s="99"/>
      <c r="J17" s="100"/>
      <c r="K17" s="92">
        <f t="shared" si="3"/>
        <v>160</v>
      </c>
      <c r="L17" s="93">
        <f t="shared" si="4"/>
        <v>0</v>
      </c>
      <c r="M17" s="94">
        <f t="shared" si="5"/>
        <v>160</v>
      </c>
      <c r="N17" s="93">
        <f t="shared" si="6"/>
        <v>0</v>
      </c>
      <c r="O17" s="52">
        <f t="shared" si="7"/>
        <v>160</v>
      </c>
      <c r="P17" s="95">
        <f t="shared" si="8"/>
        <v>0.001851851852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96">
        <v>0.425</v>
      </c>
      <c r="C18" s="97">
        <v>0.4270949074074074</v>
      </c>
      <c r="D18" s="88">
        <f t="shared" si="2"/>
        <v>0.002094907407</v>
      </c>
      <c r="E18" s="98"/>
      <c r="F18" s="99"/>
      <c r="G18" s="99"/>
      <c r="H18" s="99"/>
      <c r="I18" s="99"/>
      <c r="J18" s="100"/>
      <c r="K18" s="92">
        <f t="shared" si="3"/>
        <v>181</v>
      </c>
      <c r="L18" s="93">
        <f t="shared" si="4"/>
        <v>0</v>
      </c>
      <c r="M18" s="94">
        <f t="shared" si="5"/>
        <v>181</v>
      </c>
      <c r="N18" s="93">
        <f t="shared" si="6"/>
        <v>0</v>
      </c>
      <c r="O18" s="52">
        <f t="shared" si="7"/>
        <v>181</v>
      </c>
      <c r="P18" s="95">
        <f t="shared" si="8"/>
        <v>0.002094907407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96">
        <v>0.42569444444444443</v>
      </c>
      <c r="C19" s="97">
        <v>0.42777777777777776</v>
      </c>
      <c r="D19" s="88">
        <f t="shared" si="2"/>
        <v>0.002083333333</v>
      </c>
      <c r="E19" s="98"/>
      <c r="F19" s="99"/>
      <c r="G19" s="99"/>
      <c r="H19" s="99"/>
      <c r="I19" s="99"/>
      <c r="J19" s="100"/>
      <c r="K19" s="92">
        <f t="shared" si="3"/>
        <v>180</v>
      </c>
      <c r="L19" s="93">
        <f t="shared" si="4"/>
        <v>0</v>
      </c>
      <c r="M19" s="94">
        <f t="shared" si="5"/>
        <v>180</v>
      </c>
      <c r="N19" s="93">
        <f t="shared" si="6"/>
        <v>0</v>
      </c>
      <c r="O19" s="52">
        <f t="shared" si="7"/>
        <v>180</v>
      </c>
      <c r="P19" s="95">
        <f t="shared" si="8"/>
        <v>0.002083333333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110">
        <v>0.4263888888888889</v>
      </c>
      <c r="C20" s="97">
        <v>0.4286226851851852</v>
      </c>
      <c r="D20" s="88">
        <f t="shared" si="2"/>
        <v>0.002233796296</v>
      </c>
      <c r="E20" s="98"/>
      <c r="F20" s="99"/>
      <c r="G20" s="99"/>
      <c r="H20" s="99"/>
      <c r="I20" s="99"/>
      <c r="J20" s="100"/>
      <c r="K20" s="92">
        <f t="shared" si="3"/>
        <v>193</v>
      </c>
      <c r="L20" s="93">
        <f t="shared" si="4"/>
        <v>0</v>
      </c>
      <c r="M20" s="94">
        <f t="shared" si="5"/>
        <v>193</v>
      </c>
      <c r="N20" s="93">
        <f t="shared" si="6"/>
        <v>0</v>
      </c>
      <c r="O20" s="52">
        <f t="shared" si="7"/>
        <v>193</v>
      </c>
      <c r="P20" s="95">
        <f t="shared" si="8"/>
        <v>0.002233796296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96">
        <v>0.4270833333333333</v>
      </c>
      <c r="C21" s="97">
        <v>0.4290277777777778</v>
      </c>
      <c r="D21" s="88">
        <f t="shared" si="2"/>
        <v>0.001944444444</v>
      </c>
      <c r="E21" s="98"/>
      <c r="F21" s="99"/>
      <c r="G21" s="99"/>
      <c r="H21" s="99"/>
      <c r="I21" s="99"/>
      <c r="J21" s="100"/>
      <c r="K21" s="92">
        <f t="shared" si="3"/>
        <v>168</v>
      </c>
      <c r="L21" s="93">
        <f t="shared" si="4"/>
        <v>0</v>
      </c>
      <c r="M21" s="94">
        <f t="shared" si="5"/>
        <v>168</v>
      </c>
      <c r="N21" s="93">
        <f t="shared" si="6"/>
        <v>0</v>
      </c>
      <c r="O21" s="52">
        <f t="shared" si="7"/>
        <v>168</v>
      </c>
      <c r="P21" s="95">
        <f t="shared" si="8"/>
        <v>0.001944444444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96">
        <v>0.42777777777777776</v>
      </c>
      <c r="C22" s="97">
        <v>0.4298032407407407</v>
      </c>
      <c r="D22" s="88">
        <f t="shared" si="2"/>
        <v>0.002025462963</v>
      </c>
      <c r="E22" s="98"/>
      <c r="F22" s="99"/>
      <c r="G22" s="99"/>
      <c r="H22" s="99"/>
      <c r="I22" s="99"/>
      <c r="J22" s="100"/>
      <c r="K22" s="92">
        <f t="shared" si="3"/>
        <v>175</v>
      </c>
      <c r="L22" s="93">
        <f t="shared" si="4"/>
        <v>0</v>
      </c>
      <c r="M22" s="94">
        <f t="shared" si="5"/>
        <v>175</v>
      </c>
      <c r="N22" s="93">
        <f t="shared" si="6"/>
        <v>0</v>
      </c>
      <c r="O22" s="52">
        <f t="shared" si="7"/>
        <v>175</v>
      </c>
      <c r="P22" s="95">
        <f t="shared" si="8"/>
        <v>0.002025462963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96">
        <v>0.4284722222222222</v>
      </c>
      <c r="C23" s="97">
        <v>0.43042824074074076</v>
      </c>
      <c r="D23" s="88">
        <f t="shared" si="2"/>
        <v>0.001956018519</v>
      </c>
      <c r="E23" s="98"/>
      <c r="F23" s="99"/>
      <c r="G23" s="99"/>
      <c r="H23" s="99"/>
      <c r="I23" s="99"/>
      <c r="J23" s="100"/>
      <c r="K23" s="92">
        <f t="shared" si="3"/>
        <v>169</v>
      </c>
      <c r="L23" s="93">
        <f t="shared" si="4"/>
        <v>0</v>
      </c>
      <c r="M23" s="94">
        <f t="shared" si="5"/>
        <v>169</v>
      </c>
      <c r="N23" s="93">
        <f t="shared" si="6"/>
        <v>0</v>
      </c>
      <c r="O23" s="52">
        <f t="shared" si="7"/>
        <v>169</v>
      </c>
      <c r="P23" s="95">
        <f t="shared" si="8"/>
        <v>0.001956018519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96">
        <v>0.42916666666666664</v>
      </c>
      <c r="C24" s="97">
        <v>0.4310185185185185</v>
      </c>
      <c r="D24" s="88">
        <f t="shared" si="2"/>
        <v>0.001851851852</v>
      </c>
      <c r="E24" s="98"/>
      <c r="F24" s="99"/>
      <c r="G24" s="99"/>
      <c r="H24" s="99"/>
      <c r="I24" s="99"/>
      <c r="J24" s="100"/>
      <c r="K24" s="92">
        <f t="shared" si="3"/>
        <v>160</v>
      </c>
      <c r="L24" s="93">
        <f t="shared" si="4"/>
        <v>0</v>
      </c>
      <c r="M24" s="94">
        <f t="shared" si="5"/>
        <v>160</v>
      </c>
      <c r="N24" s="93">
        <f t="shared" si="6"/>
        <v>0</v>
      </c>
      <c r="O24" s="52">
        <f t="shared" si="7"/>
        <v>160</v>
      </c>
      <c r="P24" s="95">
        <f t="shared" si="8"/>
        <v>0.001851851852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/>
      </c>
      <c r="X24" s="93"/>
      <c r="Y24" s="93"/>
      <c r="Z24" s="93" t="str">
        <f t="shared" si="11"/>
        <v/>
      </c>
      <c r="AA24" s="93"/>
    </row>
    <row r="25" ht="14.25" customHeight="1">
      <c r="A25" s="50">
        <v>19.0</v>
      </c>
      <c r="B25" s="96">
        <v>0.42986111111111114</v>
      </c>
      <c r="C25" s="97">
        <v>0.43188657407407405</v>
      </c>
      <c r="D25" s="88">
        <f t="shared" si="2"/>
        <v>0.002025462963</v>
      </c>
      <c r="E25" s="98"/>
      <c r="F25" s="99"/>
      <c r="G25" s="99"/>
      <c r="H25" s="99"/>
      <c r="I25" s="99"/>
      <c r="J25" s="100"/>
      <c r="K25" s="92">
        <f t="shared" si="3"/>
        <v>175</v>
      </c>
      <c r="L25" s="93">
        <f t="shared" si="4"/>
        <v>0</v>
      </c>
      <c r="M25" s="94">
        <f t="shared" si="5"/>
        <v>175</v>
      </c>
      <c r="N25" s="93">
        <f t="shared" si="6"/>
        <v>0</v>
      </c>
      <c r="O25" s="52">
        <f t="shared" si="7"/>
        <v>175</v>
      </c>
      <c r="P25" s="95">
        <f t="shared" si="8"/>
        <v>0.002025462963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96">
        <v>0.4305555555555556</v>
      </c>
      <c r="C26" s="97">
        <v>0.43258101851851855</v>
      </c>
      <c r="D26" s="88">
        <f t="shared" si="2"/>
        <v>0.002025462963</v>
      </c>
      <c r="E26" s="102"/>
      <c r="F26" s="103"/>
      <c r="G26" s="103"/>
      <c r="H26" s="103"/>
      <c r="I26" s="103"/>
      <c r="J26" s="104"/>
      <c r="K26" s="92">
        <f t="shared" si="3"/>
        <v>175</v>
      </c>
      <c r="L26" s="93">
        <f t="shared" si="4"/>
        <v>0</v>
      </c>
      <c r="M26" s="94">
        <f t="shared" si="5"/>
        <v>175</v>
      </c>
      <c r="N26" s="93">
        <f t="shared" si="6"/>
        <v>0</v>
      </c>
      <c r="O26" s="52">
        <f t="shared" si="7"/>
        <v>175</v>
      </c>
      <c r="P26" s="95">
        <f t="shared" si="8"/>
        <v>0.002025462963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96">
        <v>0.43194444444444446</v>
      </c>
      <c r="C27" s="97">
        <v>0.4341087962962963</v>
      </c>
      <c r="D27" s="88">
        <f t="shared" si="2"/>
        <v>0.002164351852</v>
      </c>
      <c r="E27" s="98"/>
      <c r="F27" s="99"/>
      <c r="G27" s="99"/>
      <c r="H27" s="99"/>
      <c r="I27" s="99"/>
      <c r="J27" s="100"/>
      <c r="K27" s="92">
        <f t="shared" si="3"/>
        <v>187</v>
      </c>
      <c r="L27" s="93">
        <f t="shared" si="4"/>
        <v>0</v>
      </c>
      <c r="M27" s="94">
        <f t="shared" si="5"/>
        <v>187</v>
      </c>
      <c r="N27" s="93">
        <f t="shared" si="6"/>
        <v>0</v>
      </c>
      <c r="O27" s="52">
        <f t="shared" si="7"/>
        <v>187</v>
      </c>
      <c r="P27" s="95">
        <f t="shared" si="8"/>
        <v>0.002164351852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96">
        <v>0.43125</v>
      </c>
      <c r="C28" s="97">
        <v>0.43314814814814817</v>
      </c>
      <c r="D28" s="88">
        <f t="shared" si="2"/>
        <v>0.001898148148</v>
      </c>
      <c r="E28" s="98"/>
      <c r="F28" s="99"/>
      <c r="G28" s="99"/>
      <c r="H28" s="99"/>
      <c r="I28" s="99"/>
      <c r="J28" s="100"/>
      <c r="K28" s="92">
        <f t="shared" si="3"/>
        <v>164</v>
      </c>
      <c r="L28" s="93">
        <f t="shared" si="4"/>
        <v>0</v>
      </c>
      <c r="M28" s="94">
        <f t="shared" si="5"/>
        <v>164</v>
      </c>
      <c r="N28" s="93">
        <f t="shared" si="6"/>
        <v>0</v>
      </c>
      <c r="O28" s="52">
        <f t="shared" si="7"/>
        <v>164</v>
      </c>
      <c r="P28" s="95">
        <f t="shared" si="8"/>
        <v>0.001898148148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96">
        <v>0.4326388888888889</v>
      </c>
      <c r="C29" s="97">
        <v>0.43453703703703705</v>
      </c>
      <c r="D29" s="88">
        <f t="shared" si="2"/>
        <v>0.001898148148</v>
      </c>
      <c r="E29" s="98"/>
      <c r="F29" s="99"/>
      <c r="G29" s="99"/>
      <c r="H29" s="99"/>
      <c r="I29" s="99"/>
      <c r="J29" s="100"/>
      <c r="K29" s="92">
        <f t="shared" si="3"/>
        <v>164</v>
      </c>
      <c r="L29" s="93">
        <f t="shared" si="4"/>
        <v>0</v>
      </c>
      <c r="M29" s="94">
        <f t="shared" si="5"/>
        <v>164</v>
      </c>
      <c r="N29" s="93">
        <f t="shared" si="6"/>
        <v>0</v>
      </c>
      <c r="O29" s="52">
        <f t="shared" si="7"/>
        <v>164</v>
      </c>
      <c r="P29" s="95">
        <f t="shared" si="8"/>
        <v>0.001898148148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/>
      </c>
      <c r="X29" s="93"/>
      <c r="Y29" s="93"/>
      <c r="Z29" s="93" t="str">
        <f t="shared" si="11"/>
        <v/>
      </c>
      <c r="AA29" s="93"/>
    </row>
    <row r="30" ht="14.25" customHeight="1">
      <c r="A30" s="50">
        <v>24.0</v>
      </c>
      <c r="B30" s="96">
        <v>0.43333333333333335</v>
      </c>
      <c r="C30" s="97">
        <v>0.43550925925925926</v>
      </c>
      <c r="D30" s="88">
        <f t="shared" si="2"/>
        <v>0.002175925926</v>
      </c>
      <c r="E30" s="98"/>
      <c r="F30" s="99"/>
      <c r="G30" s="99"/>
      <c r="H30" s="99"/>
      <c r="I30" s="99"/>
      <c r="J30" s="100"/>
      <c r="K30" s="92">
        <f t="shared" si="3"/>
        <v>188</v>
      </c>
      <c r="L30" s="93">
        <f t="shared" si="4"/>
        <v>0</v>
      </c>
      <c r="M30" s="94">
        <f t="shared" si="5"/>
        <v>188</v>
      </c>
      <c r="N30" s="93">
        <f t="shared" si="6"/>
        <v>0</v>
      </c>
      <c r="O30" s="52">
        <f t="shared" si="7"/>
        <v>188</v>
      </c>
      <c r="P30" s="95">
        <f t="shared" si="8"/>
        <v>0.002175925926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96">
        <v>0.4340277777777778</v>
      </c>
      <c r="C31" s="97">
        <v>0.43603009259259257</v>
      </c>
      <c r="D31" s="88">
        <f t="shared" si="2"/>
        <v>0.002002314815</v>
      </c>
      <c r="E31" s="98"/>
      <c r="F31" s="99"/>
      <c r="G31" s="99"/>
      <c r="H31" s="99"/>
      <c r="I31" s="99"/>
      <c r="J31" s="100"/>
      <c r="K31" s="92">
        <f t="shared" si="3"/>
        <v>173</v>
      </c>
      <c r="L31" s="93">
        <f t="shared" si="4"/>
        <v>0</v>
      </c>
      <c r="M31" s="94">
        <f t="shared" si="5"/>
        <v>173</v>
      </c>
      <c r="N31" s="93">
        <f t="shared" si="6"/>
        <v>0</v>
      </c>
      <c r="O31" s="52">
        <f t="shared" si="7"/>
        <v>173</v>
      </c>
      <c r="P31" s="95">
        <f t="shared" si="8"/>
        <v>0.002002314815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/>
      </c>
      <c r="X31" s="93"/>
      <c r="Y31" s="93"/>
      <c r="Z31" s="93" t="str">
        <f t="shared" si="11"/>
        <v/>
      </c>
      <c r="AA31" s="93"/>
    </row>
    <row r="32" ht="14.25" customHeight="1">
      <c r="A32" s="50">
        <v>26.0</v>
      </c>
      <c r="B32" s="96">
        <v>0.43472222222222223</v>
      </c>
      <c r="C32" s="97">
        <v>0.4368634259259259</v>
      </c>
      <c r="D32" s="88">
        <f t="shared" si="2"/>
        <v>0.002141203704</v>
      </c>
      <c r="E32" s="98"/>
      <c r="F32" s="99"/>
      <c r="G32" s="99"/>
      <c r="H32" s="99"/>
      <c r="I32" s="99"/>
      <c r="J32" s="100"/>
      <c r="K32" s="92">
        <f t="shared" si="3"/>
        <v>185</v>
      </c>
      <c r="L32" s="93">
        <f t="shared" si="4"/>
        <v>0</v>
      </c>
      <c r="M32" s="94">
        <f t="shared" si="5"/>
        <v>185</v>
      </c>
      <c r="N32" s="93">
        <f t="shared" si="6"/>
        <v>0</v>
      </c>
      <c r="O32" s="52">
        <f t="shared" si="7"/>
        <v>185</v>
      </c>
      <c r="P32" s="95">
        <f t="shared" si="8"/>
        <v>0.002141203704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96">
        <v>0.43680555555555556</v>
      </c>
      <c r="C33" s="97">
        <v>0.4387962962962963</v>
      </c>
      <c r="D33" s="88">
        <f t="shared" si="2"/>
        <v>0.001990740741</v>
      </c>
      <c r="E33" s="105">
        <v>1.0</v>
      </c>
      <c r="F33" s="99"/>
      <c r="G33" s="99"/>
      <c r="H33" s="99"/>
      <c r="I33" s="99"/>
      <c r="J33" s="100"/>
      <c r="K33" s="92">
        <f t="shared" si="3"/>
        <v>172</v>
      </c>
      <c r="L33" s="93">
        <f t="shared" si="4"/>
        <v>10</v>
      </c>
      <c r="M33" s="94">
        <f t="shared" si="5"/>
        <v>182</v>
      </c>
      <c r="N33" s="93">
        <f t="shared" si="6"/>
        <v>0</v>
      </c>
      <c r="O33" s="52">
        <f t="shared" si="7"/>
        <v>182</v>
      </c>
      <c r="P33" s="95">
        <f t="shared" si="8"/>
        <v>0.002106481481</v>
      </c>
      <c r="Q33" s="50">
        <f t="shared" si="9"/>
        <v>27</v>
      </c>
      <c r="R33" s="93" t="str">
        <f t="shared" ref="R33:W33" si="36">REPT(R$4,E33)</f>
        <v>A</v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>A</v>
      </c>
      <c r="AA33" s="93"/>
    </row>
    <row r="34" ht="14.25" customHeight="1">
      <c r="A34" s="50">
        <v>28.0</v>
      </c>
      <c r="B34" s="96">
        <v>0.4354166666666667</v>
      </c>
      <c r="C34" s="97">
        <v>0.43775462962962963</v>
      </c>
      <c r="D34" s="88">
        <f t="shared" si="2"/>
        <v>0.002337962963</v>
      </c>
      <c r="E34" s="98"/>
      <c r="F34" s="99"/>
      <c r="G34" s="99"/>
      <c r="H34" s="99"/>
      <c r="I34" s="99"/>
      <c r="J34" s="100"/>
      <c r="K34" s="92">
        <f t="shared" si="3"/>
        <v>202</v>
      </c>
      <c r="L34" s="93">
        <f t="shared" si="4"/>
        <v>0</v>
      </c>
      <c r="M34" s="94">
        <f t="shared" si="5"/>
        <v>202</v>
      </c>
      <c r="N34" s="93">
        <f t="shared" si="6"/>
        <v>0</v>
      </c>
      <c r="O34" s="52">
        <f t="shared" si="7"/>
        <v>202</v>
      </c>
      <c r="P34" s="95">
        <f t="shared" si="8"/>
        <v>0.002337962963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96">
        <v>0.4361111111111111</v>
      </c>
      <c r="C35" s="97">
        <v>0.438125</v>
      </c>
      <c r="D35" s="88">
        <f t="shared" si="2"/>
        <v>0.002013888889</v>
      </c>
      <c r="E35" s="98"/>
      <c r="F35" s="99"/>
      <c r="G35" s="99"/>
      <c r="H35" s="99"/>
      <c r="I35" s="99"/>
      <c r="J35" s="100"/>
      <c r="K35" s="92">
        <f t="shared" si="3"/>
        <v>174</v>
      </c>
      <c r="L35" s="93">
        <f t="shared" si="4"/>
        <v>0</v>
      </c>
      <c r="M35" s="94">
        <f t="shared" si="5"/>
        <v>174</v>
      </c>
      <c r="N35" s="93">
        <f t="shared" si="6"/>
        <v>0</v>
      </c>
      <c r="O35" s="52">
        <f t="shared" si="7"/>
        <v>174</v>
      </c>
      <c r="P35" s="95">
        <f t="shared" si="8"/>
        <v>0.002013888889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96">
        <v>0.4375</v>
      </c>
      <c r="C36" s="97">
        <v>0.4396643518518519</v>
      </c>
      <c r="D36" s="88">
        <f t="shared" si="2"/>
        <v>0.002164351852</v>
      </c>
      <c r="E36" s="105">
        <v>1.0</v>
      </c>
      <c r="F36" s="99"/>
      <c r="G36" s="99"/>
      <c r="H36" s="99"/>
      <c r="I36" s="99"/>
      <c r="J36" s="100"/>
      <c r="K36" s="92">
        <f t="shared" si="3"/>
        <v>187</v>
      </c>
      <c r="L36" s="93">
        <f t="shared" si="4"/>
        <v>10</v>
      </c>
      <c r="M36" s="94">
        <f t="shared" si="5"/>
        <v>197</v>
      </c>
      <c r="N36" s="93">
        <f t="shared" si="6"/>
        <v>0</v>
      </c>
      <c r="O36" s="52">
        <f t="shared" si="7"/>
        <v>197</v>
      </c>
      <c r="P36" s="95">
        <f t="shared" si="8"/>
        <v>0.002280092593</v>
      </c>
      <c r="Q36" s="50">
        <f t="shared" si="9"/>
        <v>30</v>
      </c>
      <c r="R36" s="93" t="str">
        <f t="shared" ref="R36:W36" si="39">REPT(R$4,E36)</f>
        <v>A</v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>A</v>
      </c>
      <c r="AA36" s="93"/>
    </row>
    <row r="37" ht="14.25" customHeight="1">
      <c r="A37" s="50">
        <v>31.0</v>
      </c>
      <c r="B37" s="96">
        <v>0.43819444444444444</v>
      </c>
      <c r="C37" s="97">
        <v>0.4404976851851852</v>
      </c>
      <c r="D37" s="88">
        <f t="shared" si="2"/>
        <v>0.002303240741</v>
      </c>
      <c r="E37" s="98"/>
      <c r="F37" s="99"/>
      <c r="G37" s="99"/>
      <c r="H37" s="99"/>
      <c r="I37" s="99"/>
      <c r="J37" s="100"/>
      <c r="K37" s="92">
        <f t="shared" si="3"/>
        <v>199</v>
      </c>
      <c r="L37" s="93">
        <f t="shared" si="4"/>
        <v>0</v>
      </c>
      <c r="M37" s="94">
        <f t="shared" si="5"/>
        <v>199</v>
      </c>
      <c r="N37" s="93">
        <f t="shared" si="6"/>
        <v>0</v>
      </c>
      <c r="O37" s="52">
        <f t="shared" si="7"/>
        <v>199</v>
      </c>
      <c r="P37" s="95">
        <f t="shared" si="8"/>
        <v>0.002303240741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96">
        <v>0.4388888888888889</v>
      </c>
      <c r="C38" s="97">
        <v>0.44091435185185185</v>
      </c>
      <c r="D38" s="88">
        <f t="shared" si="2"/>
        <v>0.002025462963</v>
      </c>
      <c r="E38" s="98"/>
      <c r="F38" s="99"/>
      <c r="G38" s="99"/>
      <c r="H38" s="111">
        <v>1.0</v>
      </c>
      <c r="I38" s="99"/>
      <c r="J38" s="100"/>
      <c r="K38" s="92">
        <f t="shared" si="3"/>
        <v>175</v>
      </c>
      <c r="L38" s="93">
        <f t="shared" si="4"/>
        <v>60</v>
      </c>
      <c r="M38" s="94">
        <f t="shared" si="5"/>
        <v>235</v>
      </c>
      <c r="N38" s="93">
        <f t="shared" si="6"/>
        <v>0</v>
      </c>
      <c r="O38" s="52">
        <f t="shared" si="7"/>
        <v>235</v>
      </c>
      <c r="P38" s="95">
        <f t="shared" si="8"/>
        <v>0.002719907407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>D</v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>D</v>
      </c>
      <c r="AA38" s="93"/>
    </row>
    <row r="39" ht="14.25" customHeight="1">
      <c r="A39" s="50">
        <v>33.0</v>
      </c>
      <c r="B39" s="96">
        <v>0.4395833333333333</v>
      </c>
      <c r="C39" s="97">
        <v>0.44167824074074075</v>
      </c>
      <c r="D39" s="88">
        <f t="shared" si="2"/>
        <v>0.002094907407</v>
      </c>
      <c r="E39" s="98"/>
      <c r="F39" s="99"/>
      <c r="G39" s="99"/>
      <c r="H39" s="99"/>
      <c r="I39" s="99"/>
      <c r="J39" s="100"/>
      <c r="K39" s="92">
        <f t="shared" si="3"/>
        <v>181</v>
      </c>
      <c r="L39" s="93">
        <f t="shared" si="4"/>
        <v>0</v>
      </c>
      <c r="M39" s="94">
        <f t="shared" si="5"/>
        <v>181</v>
      </c>
      <c r="N39" s="93">
        <f t="shared" si="6"/>
        <v>0</v>
      </c>
      <c r="O39" s="52">
        <f t="shared" si="7"/>
        <v>181</v>
      </c>
      <c r="P39" s="95">
        <f t="shared" si="8"/>
        <v>0.002094907407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96">
        <v>0.44027777777777777</v>
      </c>
      <c r="C40" s="97">
        <v>0.44247685185185187</v>
      </c>
      <c r="D40" s="88">
        <f t="shared" si="2"/>
        <v>0.002199074074</v>
      </c>
      <c r="E40" s="98"/>
      <c r="F40" s="99"/>
      <c r="G40" s="99"/>
      <c r="H40" s="99"/>
      <c r="I40" s="99"/>
      <c r="J40" s="100"/>
      <c r="K40" s="92">
        <f t="shared" si="3"/>
        <v>190</v>
      </c>
      <c r="L40" s="93">
        <f t="shared" si="4"/>
        <v>0</v>
      </c>
      <c r="M40" s="94">
        <f t="shared" si="5"/>
        <v>190</v>
      </c>
      <c r="N40" s="93">
        <f t="shared" si="6"/>
        <v>0</v>
      </c>
      <c r="O40" s="52">
        <f t="shared" si="7"/>
        <v>190</v>
      </c>
      <c r="P40" s="95">
        <f t="shared" si="8"/>
        <v>0.002199074074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96">
        <v>0.4409722222222222</v>
      </c>
      <c r="C41" s="97">
        <v>0.4431481481481481</v>
      </c>
      <c r="D41" s="88">
        <f t="shared" si="2"/>
        <v>0.002175925926</v>
      </c>
      <c r="E41" s="98"/>
      <c r="F41" s="99"/>
      <c r="G41" s="99"/>
      <c r="H41" s="99"/>
      <c r="I41" s="99"/>
      <c r="J41" s="100"/>
      <c r="K41" s="92">
        <f t="shared" si="3"/>
        <v>188</v>
      </c>
      <c r="L41" s="93">
        <f t="shared" si="4"/>
        <v>0</v>
      </c>
      <c r="M41" s="94">
        <f t="shared" si="5"/>
        <v>188</v>
      </c>
      <c r="N41" s="93">
        <f t="shared" si="6"/>
        <v>0</v>
      </c>
      <c r="O41" s="52">
        <f t="shared" si="7"/>
        <v>188</v>
      </c>
      <c r="P41" s="95">
        <f t="shared" si="8"/>
        <v>0.002175925926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96">
        <v>0.44166666666666665</v>
      </c>
      <c r="C42" s="97">
        <v>0.4438773148148148</v>
      </c>
      <c r="D42" s="88">
        <f t="shared" si="2"/>
        <v>0.002210648148</v>
      </c>
      <c r="E42" s="105">
        <v>1.0</v>
      </c>
      <c r="F42" s="99"/>
      <c r="G42" s="99"/>
      <c r="H42" s="99"/>
      <c r="I42" s="99"/>
      <c r="J42" s="100"/>
      <c r="K42" s="92">
        <f t="shared" si="3"/>
        <v>191</v>
      </c>
      <c r="L42" s="93">
        <f t="shared" si="4"/>
        <v>10</v>
      </c>
      <c r="M42" s="94">
        <f t="shared" si="5"/>
        <v>201</v>
      </c>
      <c r="N42" s="93">
        <f t="shared" si="6"/>
        <v>0</v>
      </c>
      <c r="O42" s="52">
        <f t="shared" si="7"/>
        <v>201</v>
      </c>
      <c r="P42" s="95">
        <f t="shared" si="8"/>
        <v>0.002326388889</v>
      </c>
      <c r="Q42" s="50">
        <f t="shared" si="9"/>
        <v>36</v>
      </c>
      <c r="R42" s="93" t="str">
        <f t="shared" ref="R42:W42" si="45">REPT(R$4,E42)</f>
        <v>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</v>
      </c>
      <c r="AA42" s="93"/>
    </row>
    <row r="43" ht="14.25" customHeight="1">
      <c r="A43" s="50">
        <v>37.0</v>
      </c>
      <c r="B43" s="96">
        <v>0.4423611111111111</v>
      </c>
      <c r="C43" s="97">
        <v>0.44458333333333333</v>
      </c>
      <c r="D43" s="88">
        <f t="shared" si="2"/>
        <v>0.002222222222</v>
      </c>
      <c r="E43" s="98"/>
      <c r="F43" s="99"/>
      <c r="G43" s="99"/>
      <c r="H43" s="99"/>
      <c r="I43" s="99"/>
      <c r="J43" s="100"/>
      <c r="K43" s="92">
        <f t="shared" si="3"/>
        <v>192</v>
      </c>
      <c r="L43" s="93">
        <f t="shared" si="4"/>
        <v>0</v>
      </c>
      <c r="M43" s="94">
        <f t="shared" si="5"/>
        <v>192</v>
      </c>
      <c r="N43" s="93">
        <f t="shared" si="6"/>
        <v>0</v>
      </c>
      <c r="O43" s="52">
        <f t="shared" si="7"/>
        <v>192</v>
      </c>
      <c r="P43" s="95">
        <f t="shared" si="8"/>
        <v>0.002222222222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96">
        <v>0.44305555555555554</v>
      </c>
      <c r="C44" s="97">
        <v>0.44548611111111114</v>
      </c>
      <c r="D44" s="88">
        <f t="shared" si="2"/>
        <v>0.002430555556</v>
      </c>
      <c r="E44" s="98"/>
      <c r="F44" s="99"/>
      <c r="G44" s="99"/>
      <c r="H44" s="99"/>
      <c r="I44" s="99"/>
      <c r="J44" s="100"/>
      <c r="K44" s="92">
        <f t="shared" si="3"/>
        <v>210</v>
      </c>
      <c r="L44" s="93">
        <f t="shared" si="4"/>
        <v>0</v>
      </c>
      <c r="M44" s="94">
        <f t="shared" si="5"/>
        <v>210</v>
      </c>
      <c r="N44" s="93">
        <f t="shared" si="6"/>
        <v>0</v>
      </c>
      <c r="O44" s="52">
        <f t="shared" si="7"/>
        <v>210</v>
      </c>
      <c r="P44" s="95">
        <f t="shared" si="8"/>
        <v>0.002430555556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96">
        <v>0.44375</v>
      </c>
      <c r="C45" s="97">
        <v>0.44614583333333335</v>
      </c>
      <c r="D45" s="88">
        <f t="shared" si="2"/>
        <v>0.002395833333</v>
      </c>
      <c r="E45" s="105">
        <v>1.0</v>
      </c>
      <c r="F45" s="99"/>
      <c r="G45" s="99"/>
      <c r="H45" s="111">
        <v>1.0</v>
      </c>
      <c r="I45" s="99"/>
      <c r="J45" s="100"/>
      <c r="K45" s="92">
        <f t="shared" si="3"/>
        <v>207</v>
      </c>
      <c r="L45" s="93">
        <f t="shared" si="4"/>
        <v>70</v>
      </c>
      <c r="M45" s="94">
        <f t="shared" si="5"/>
        <v>277</v>
      </c>
      <c r="N45" s="93">
        <f t="shared" si="6"/>
        <v>0</v>
      </c>
      <c r="O45" s="52">
        <f t="shared" si="7"/>
        <v>277</v>
      </c>
      <c r="P45" s="95">
        <f t="shared" si="8"/>
        <v>0.003206018519</v>
      </c>
      <c r="Q45" s="50">
        <f t="shared" si="9"/>
        <v>39</v>
      </c>
      <c r="R45" s="93" t="str">
        <f t="shared" ref="R45:W45" si="48">REPT(R$4,E45)</f>
        <v>A</v>
      </c>
      <c r="S45" s="93" t="str">
        <f t="shared" si="48"/>
        <v/>
      </c>
      <c r="T45" s="93" t="str">
        <f t="shared" si="48"/>
        <v/>
      </c>
      <c r="U45" s="93" t="str">
        <f t="shared" si="48"/>
        <v>D</v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>AD</v>
      </c>
      <c r="AA45" s="93"/>
    </row>
    <row r="46" ht="14.25" customHeight="1">
      <c r="A46" s="50">
        <v>40.0</v>
      </c>
      <c r="B46" s="106"/>
      <c r="C46" s="107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113</v>
      </c>
      <c r="N46" s="93">
        <f t="shared" si="6"/>
        <v>600</v>
      </c>
      <c r="O46" s="93">
        <f t="shared" si="7"/>
        <v>600</v>
      </c>
      <c r="P46" s="95">
        <f t="shared" si="8"/>
        <v>0.006944444444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96">
        <v>0.44513888888888886</v>
      </c>
      <c r="C47" s="97">
        <v>0.44725694444444447</v>
      </c>
      <c r="D47" s="88">
        <f t="shared" si="2"/>
        <v>0.002118055556</v>
      </c>
      <c r="E47" s="105">
        <v>1.0</v>
      </c>
      <c r="F47" s="99"/>
      <c r="G47" s="99"/>
      <c r="H47" s="99"/>
      <c r="I47" s="99"/>
      <c r="J47" s="100"/>
      <c r="K47" s="92">
        <f t="shared" si="3"/>
        <v>183</v>
      </c>
      <c r="L47" s="93">
        <f t="shared" si="4"/>
        <v>10</v>
      </c>
      <c r="M47" s="94">
        <f t="shared" si="5"/>
        <v>193</v>
      </c>
      <c r="N47" s="93">
        <f t="shared" si="6"/>
        <v>0</v>
      </c>
      <c r="O47" s="52">
        <f t="shared" si="7"/>
        <v>193</v>
      </c>
      <c r="P47" s="95">
        <f t="shared" si="8"/>
        <v>0.002233796296</v>
      </c>
      <c r="Q47" s="50">
        <f t="shared" si="9"/>
        <v>41</v>
      </c>
      <c r="R47" s="93" t="str">
        <f t="shared" ref="R47:W47" si="50">REPT(R$4,E47)</f>
        <v>A</v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>A</v>
      </c>
      <c r="AA47" s="93"/>
    </row>
    <row r="48" ht="14.25" customHeight="1">
      <c r="A48" s="50">
        <v>42.0</v>
      </c>
      <c r="B48" s="96">
        <v>0.44583333333333336</v>
      </c>
      <c r="C48" s="97">
        <v>0.4479861111111111</v>
      </c>
      <c r="D48" s="88">
        <f t="shared" si="2"/>
        <v>0.002152777778</v>
      </c>
      <c r="E48" s="98"/>
      <c r="F48" s="99"/>
      <c r="G48" s="99"/>
      <c r="H48" s="99"/>
      <c r="I48" s="99"/>
      <c r="J48" s="100"/>
      <c r="K48" s="92">
        <f t="shared" si="3"/>
        <v>186</v>
      </c>
      <c r="L48" s="93">
        <f t="shared" si="4"/>
        <v>0</v>
      </c>
      <c r="M48" s="94">
        <f t="shared" si="5"/>
        <v>186</v>
      </c>
      <c r="N48" s="93">
        <f t="shared" si="6"/>
        <v>0</v>
      </c>
      <c r="O48" s="52">
        <f t="shared" si="7"/>
        <v>186</v>
      </c>
      <c r="P48" s="95">
        <f t="shared" si="8"/>
        <v>0.002152777778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96">
        <v>0.4465277777777778</v>
      </c>
      <c r="C49" s="97">
        <v>0.44858796296296294</v>
      </c>
      <c r="D49" s="88">
        <f t="shared" si="2"/>
        <v>0.002060185185</v>
      </c>
      <c r="E49" s="98"/>
      <c r="F49" s="99"/>
      <c r="G49" s="99"/>
      <c r="H49" s="99"/>
      <c r="I49" s="99"/>
      <c r="J49" s="100"/>
      <c r="K49" s="92">
        <f t="shared" si="3"/>
        <v>178</v>
      </c>
      <c r="L49" s="93">
        <f t="shared" si="4"/>
        <v>0</v>
      </c>
      <c r="M49" s="94">
        <f t="shared" si="5"/>
        <v>178</v>
      </c>
      <c r="N49" s="93">
        <f t="shared" si="6"/>
        <v>0</v>
      </c>
      <c r="O49" s="52">
        <f t="shared" si="7"/>
        <v>178</v>
      </c>
      <c r="P49" s="95">
        <f t="shared" si="8"/>
        <v>0.002060185185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96">
        <v>0.44722222222222224</v>
      </c>
      <c r="C50" s="97">
        <v>0.449537037037037</v>
      </c>
      <c r="D50" s="88">
        <f t="shared" si="2"/>
        <v>0.002314814815</v>
      </c>
      <c r="E50" s="98"/>
      <c r="F50" s="99"/>
      <c r="G50" s="99"/>
      <c r="H50" s="99"/>
      <c r="I50" s="99"/>
      <c r="J50" s="100"/>
      <c r="K50" s="92">
        <f t="shared" si="3"/>
        <v>200</v>
      </c>
      <c r="L50" s="93">
        <f t="shared" si="4"/>
        <v>0</v>
      </c>
      <c r="M50" s="94">
        <f t="shared" si="5"/>
        <v>200</v>
      </c>
      <c r="N50" s="93">
        <f t="shared" si="6"/>
        <v>0</v>
      </c>
      <c r="O50" s="52">
        <f t="shared" si="7"/>
        <v>200</v>
      </c>
      <c r="P50" s="95">
        <f t="shared" si="8"/>
        <v>0.002314814815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96">
        <v>0.4479166666666667</v>
      </c>
      <c r="C51" s="97">
        <v>0.45013888888888887</v>
      </c>
      <c r="D51" s="88">
        <f t="shared" si="2"/>
        <v>0.002222222222</v>
      </c>
      <c r="E51" s="98"/>
      <c r="F51" s="99"/>
      <c r="G51" s="99"/>
      <c r="H51" s="99"/>
      <c r="I51" s="99"/>
      <c r="J51" s="100"/>
      <c r="K51" s="92">
        <f t="shared" si="3"/>
        <v>192</v>
      </c>
      <c r="L51" s="93">
        <f t="shared" si="4"/>
        <v>0</v>
      </c>
      <c r="M51" s="94">
        <f t="shared" si="5"/>
        <v>192</v>
      </c>
      <c r="N51" s="93">
        <f t="shared" si="6"/>
        <v>0</v>
      </c>
      <c r="O51" s="52">
        <f t="shared" si="7"/>
        <v>192</v>
      </c>
      <c r="P51" s="95">
        <f t="shared" si="8"/>
        <v>0.002222222222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06"/>
      <c r="C52" s="107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113</v>
      </c>
      <c r="N52" s="93">
        <f t="shared" si="6"/>
        <v>600</v>
      </c>
      <c r="O52" s="93">
        <f t="shared" si="7"/>
        <v>600</v>
      </c>
      <c r="P52" s="95">
        <f t="shared" si="8"/>
        <v>0.006944444444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96">
        <v>0.4486111111111111</v>
      </c>
      <c r="C53" s="97">
        <v>0.45092592592592595</v>
      </c>
      <c r="D53" s="88">
        <f t="shared" si="2"/>
        <v>0.002314814815</v>
      </c>
      <c r="E53" s="98"/>
      <c r="F53" s="99"/>
      <c r="G53" s="99"/>
      <c r="H53" s="99"/>
      <c r="I53" s="99"/>
      <c r="J53" s="100"/>
      <c r="K53" s="92">
        <f t="shared" si="3"/>
        <v>200</v>
      </c>
      <c r="L53" s="93">
        <f t="shared" si="4"/>
        <v>0</v>
      </c>
      <c r="M53" s="94">
        <f t="shared" si="5"/>
        <v>200</v>
      </c>
      <c r="N53" s="93">
        <f t="shared" si="6"/>
        <v>0</v>
      </c>
      <c r="O53" s="52">
        <f t="shared" si="7"/>
        <v>200</v>
      </c>
      <c r="P53" s="95">
        <f t="shared" si="8"/>
        <v>0.002314814815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96">
        <v>0.44930555555555557</v>
      </c>
      <c r="C54" s="97">
        <v>0.4512847222222222</v>
      </c>
      <c r="D54" s="88">
        <f t="shared" si="2"/>
        <v>0.001979166667</v>
      </c>
      <c r="E54" s="98"/>
      <c r="F54" s="99"/>
      <c r="G54" s="99"/>
      <c r="H54" s="99"/>
      <c r="I54" s="99"/>
      <c r="J54" s="112"/>
      <c r="K54" s="92">
        <f t="shared" si="3"/>
        <v>171</v>
      </c>
      <c r="L54" s="93">
        <f t="shared" si="4"/>
        <v>0</v>
      </c>
      <c r="M54" s="94">
        <f t="shared" si="5"/>
        <v>171</v>
      </c>
      <c r="N54" s="93">
        <f t="shared" si="6"/>
        <v>0</v>
      </c>
      <c r="O54" s="52">
        <f t="shared" si="7"/>
        <v>171</v>
      </c>
      <c r="P54" s="95">
        <f t="shared" si="8"/>
        <v>0.001979166667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/>
      </c>
      <c r="X54" s="93"/>
      <c r="Y54" s="93"/>
      <c r="Z54" s="93" t="str">
        <f t="shared" si="11"/>
        <v/>
      </c>
      <c r="AA54" s="93"/>
    </row>
    <row r="55" ht="14.25" customHeight="1">
      <c r="A55" s="50">
        <v>49.0</v>
      </c>
      <c r="B55" s="96">
        <v>0.45069444444444445</v>
      </c>
      <c r="C55" s="97">
        <v>0.4530092592592593</v>
      </c>
      <c r="D55" s="88">
        <f t="shared" si="2"/>
        <v>0.002314814815</v>
      </c>
      <c r="E55" s="105">
        <v>1.0</v>
      </c>
      <c r="F55" s="99"/>
      <c r="G55" s="99"/>
      <c r="H55" s="99"/>
      <c r="I55" s="99"/>
      <c r="J55" s="100"/>
      <c r="K55" s="92">
        <f t="shared" si="3"/>
        <v>200</v>
      </c>
      <c r="L55" s="93">
        <f t="shared" si="4"/>
        <v>10</v>
      </c>
      <c r="M55" s="94">
        <f t="shared" si="5"/>
        <v>210</v>
      </c>
      <c r="N55" s="93">
        <f t="shared" si="6"/>
        <v>0</v>
      </c>
      <c r="O55" s="52">
        <f t="shared" si="7"/>
        <v>210</v>
      </c>
      <c r="P55" s="95">
        <f t="shared" si="8"/>
        <v>0.002430555556</v>
      </c>
      <c r="Q55" s="50">
        <f t="shared" si="9"/>
        <v>49</v>
      </c>
      <c r="R55" s="93" t="str">
        <f t="shared" ref="R55:W55" si="58">REPT(R$4,E55)</f>
        <v>A</v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>A</v>
      </c>
      <c r="AA55" s="93"/>
    </row>
    <row r="56" ht="14.25" customHeight="1">
      <c r="A56" s="50">
        <v>50.0</v>
      </c>
      <c r="B56" s="96">
        <v>0.45</v>
      </c>
      <c r="C56" s="97">
        <v>0.45261574074074074</v>
      </c>
      <c r="D56" s="88">
        <f t="shared" si="2"/>
        <v>0.002615740741</v>
      </c>
      <c r="E56" s="105">
        <v>1.0</v>
      </c>
      <c r="F56" s="99"/>
      <c r="G56" s="99"/>
      <c r="H56" s="99"/>
      <c r="I56" s="99"/>
      <c r="J56" s="100"/>
      <c r="K56" s="92">
        <f t="shared" si="3"/>
        <v>226</v>
      </c>
      <c r="L56" s="93">
        <f t="shared" si="4"/>
        <v>10</v>
      </c>
      <c r="M56" s="94">
        <f t="shared" si="5"/>
        <v>236</v>
      </c>
      <c r="N56" s="93">
        <f t="shared" si="6"/>
        <v>0</v>
      </c>
      <c r="O56" s="52">
        <f t="shared" si="7"/>
        <v>236</v>
      </c>
      <c r="P56" s="95">
        <f t="shared" si="8"/>
        <v>0.002731481481</v>
      </c>
      <c r="Q56" s="50">
        <f t="shared" si="9"/>
        <v>50</v>
      </c>
      <c r="R56" s="93" t="str">
        <f t="shared" ref="R56:W56" si="59">REPT(R$4,E56)</f>
        <v>A</v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>A</v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3.0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308.0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600.0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86">
        <v>0.44305555555555554</v>
      </c>
      <c r="C7" s="87">
        <v>0.4471643518518518</v>
      </c>
      <c r="D7" s="88">
        <f t="shared" ref="D7:D56" si="2">C7-B7</f>
        <v>0.004108796296</v>
      </c>
      <c r="E7" s="89"/>
      <c r="F7" s="90"/>
      <c r="G7" s="90"/>
      <c r="H7" s="90"/>
      <c r="I7" s="90"/>
      <c r="J7" s="91"/>
      <c r="K7" s="92">
        <f t="shared" ref="K7:K56" si="3">D7*86400</f>
        <v>355</v>
      </c>
      <c r="L7" s="93">
        <f t="shared" ref="L7:L56" si="4">SUMPRODUCT(E7:H7,E$6:H$6)</f>
        <v>0</v>
      </c>
      <c r="M7" s="94">
        <f t="shared" ref="M7:M56" si="5">MAX(MIN(K7+L7,$D$3),$D$2)</f>
        <v>355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355</v>
      </c>
      <c r="P7" s="95">
        <f t="shared" ref="P7:P56" si="8">O7/86400</f>
        <v>0.004108796296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96">
        <v>0.44375</v>
      </c>
      <c r="C8" s="97">
        <v>0.44775462962962964</v>
      </c>
      <c r="D8" s="88">
        <f t="shared" si="2"/>
        <v>0.00400462963</v>
      </c>
      <c r="E8" s="98"/>
      <c r="F8" s="99"/>
      <c r="G8" s="99"/>
      <c r="H8" s="99"/>
      <c r="I8" s="99"/>
      <c r="J8" s="100"/>
      <c r="K8" s="92">
        <f t="shared" si="3"/>
        <v>346</v>
      </c>
      <c r="L8" s="93">
        <f t="shared" si="4"/>
        <v>0</v>
      </c>
      <c r="M8" s="94">
        <f t="shared" si="5"/>
        <v>346</v>
      </c>
      <c r="N8" s="93">
        <f t="shared" si="6"/>
        <v>0</v>
      </c>
      <c r="O8" s="52">
        <f t="shared" si="7"/>
        <v>346</v>
      </c>
      <c r="P8" s="95">
        <f t="shared" si="8"/>
        <v>0.00400462963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/>
      </c>
      <c r="X8" s="93"/>
      <c r="Y8" s="93"/>
      <c r="Z8" s="93" t="str">
        <f t="shared" si="11"/>
        <v/>
      </c>
      <c r="AA8" s="93"/>
    </row>
    <row r="9" ht="14.25" customHeight="1">
      <c r="A9" s="50">
        <v>3.0</v>
      </c>
      <c r="B9" s="96">
        <v>0.4444444444444444</v>
      </c>
      <c r="C9" s="97">
        <v>0.44863425925925926</v>
      </c>
      <c r="D9" s="88">
        <f t="shared" si="2"/>
        <v>0.004189814815</v>
      </c>
      <c r="E9" s="98"/>
      <c r="F9" s="99"/>
      <c r="G9" s="99"/>
      <c r="H9" s="99"/>
      <c r="I9" s="99"/>
      <c r="J9" s="100"/>
      <c r="K9" s="92">
        <f t="shared" si="3"/>
        <v>362</v>
      </c>
      <c r="L9" s="93">
        <f t="shared" si="4"/>
        <v>0</v>
      </c>
      <c r="M9" s="94">
        <f t="shared" si="5"/>
        <v>362</v>
      </c>
      <c r="N9" s="93">
        <f t="shared" si="6"/>
        <v>0</v>
      </c>
      <c r="O9" s="52">
        <f t="shared" si="7"/>
        <v>362</v>
      </c>
      <c r="P9" s="95">
        <f t="shared" si="8"/>
        <v>0.004189814815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96">
        <v>0.44513888888888886</v>
      </c>
      <c r="C10" s="97">
        <v>0.44957175925925924</v>
      </c>
      <c r="D10" s="88">
        <f t="shared" si="2"/>
        <v>0.00443287037</v>
      </c>
      <c r="E10" s="98"/>
      <c r="F10" s="99"/>
      <c r="G10" s="99"/>
      <c r="H10" s="99"/>
      <c r="I10" s="99"/>
      <c r="J10" s="100"/>
      <c r="K10" s="92">
        <f t="shared" si="3"/>
        <v>383</v>
      </c>
      <c r="L10" s="93">
        <f t="shared" si="4"/>
        <v>0</v>
      </c>
      <c r="M10" s="94">
        <f t="shared" si="5"/>
        <v>383</v>
      </c>
      <c r="N10" s="93">
        <f t="shared" si="6"/>
        <v>0</v>
      </c>
      <c r="O10" s="52">
        <f t="shared" si="7"/>
        <v>383</v>
      </c>
      <c r="P10" s="95">
        <f t="shared" si="8"/>
        <v>0.00443287037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96">
        <v>0.44583333333333336</v>
      </c>
      <c r="C11" s="97">
        <v>0.4501736111111111</v>
      </c>
      <c r="D11" s="88">
        <f t="shared" si="2"/>
        <v>0.004340277778</v>
      </c>
      <c r="E11" s="98"/>
      <c r="F11" s="99"/>
      <c r="G11" s="99"/>
      <c r="H11" s="99"/>
      <c r="I11" s="99"/>
      <c r="J11" s="100"/>
      <c r="K11" s="92">
        <f t="shared" si="3"/>
        <v>375</v>
      </c>
      <c r="L11" s="93">
        <f t="shared" si="4"/>
        <v>0</v>
      </c>
      <c r="M11" s="94">
        <f t="shared" si="5"/>
        <v>375</v>
      </c>
      <c r="N11" s="93">
        <f t="shared" si="6"/>
        <v>0</v>
      </c>
      <c r="O11" s="52">
        <f t="shared" si="7"/>
        <v>375</v>
      </c>
      <c r="P11" s="95">
        <f t="shared" si="8"/>
        <v>0.004340277778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96">
        <v>0.4465277777777778</v>
      </c>
      <c r="C12" s="97">
        <v>0.4508449074074074</v>
      </c>
      <c r="D12" s="88">
        <f t="shared" si="2"/>
        <v>0.00431712963</v>
      </c>
      <c r="E12" s="98"/>
      <c r="F12" s="99"/>
      <c r="G12" s="99"/>
      <c r="H12" s="99"/>
      <c r="I12" s="99"/>
      <c r="J12" s="100"/>
      <c r="K12" s="92">
        <f t="shared" si="3"/>
        <v>373</v>
      </c>
      <c r="L12" s="93">
        <f t="shared" si="4"/>
        <v>0</v>
      </c>
      <c r="M12" s="94">
        <f t="shared" si="5"/>
        <v>373</v>
      </c>
      <c r="N12" s="93">
        <f t="shared" si="6"/>
        <v>0</v>
      </c>
      <c r="O12" s="52">
        <f t="shared" si="7"/>
        <v>373</v>
      </c>
      <c r="P12" s="95">
        <f t="shared" si="8"/>
        <v>0.00431712963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96">
        <v>0.44722222222222224</v>
      </c>
      <c r="C13" s="97">
        <v>0.4514699074074074</v>
      </c>
      <c r="D13" s="88">
        <f t="shared" si="2"/>
        <v>0.004247685185</v>
      </c>
      <c r="E13" s="98"/>
      <c r="F13" s="99"/>
      <c r="G13" s="99"/>
      <c r="H13" s="99"/>
      <c r="I13" s="99"/>
      <c r="J13" s="100"/>
      <c r="K13" s="92">
        <f t="shared" si="3"/>
        <v>367</v>
      </c>
      <c r="L13" s="93">
        <f t="shared" si="4"/>
        <v>0</v>
      </c>
      <c r="M13" s="94">
        <f t="shared" si="5"/>
        <v>367</v>
      </c>
      <c r="N13" s="93">
        <f t="shared" si="6"/>
        <v>0</v>
      </c>
      <c r="O13" s="52">
        <f t="shared" si="7"/>
        <v>367</v>
      </c>
      <c r="P13" s="95">
        <f t="shared" si="8"/>
        <v>0.004247685185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96">
        <v>0.4479166666666667</v>
      </c>
      <c r="C14" s="97">
        <v>0.45222222222222225</v>
      </c>
      <c r="D14" s="88">
        <f t="shared" si="2"/>
        <v>0.004305555556</v>
      </c>
      <c r="E14" s="98"/>
      <c r="F14" s="99"/>
      <c r="G14" s="99"/>
      <c r="H14" s="99"/>
      <c r="I14" s="99"/>
      <c r="J14" s="100"/>
      <c r="K14" s="92">
        <f t="shared" si="3"/>
        <v>372</v>
      </c>
      <c r="L14" s="93">
        <f t="shared" si="4"/>
        <v>0</v>
      </c>
      <c r="M14" s="94">
        <f t="shared" si="5"/>
        <v>372</v>
      </c>
      <c r="N14" s="93">
        <f t="shared" si="6"/>
        <v>0</v>
      </c>
      <c r="O14" s="52">
        <f t="shared" si="7"/>
        <v>372</v>
      </c>
      <c r="P14" s="95">
        <f t="shared" si="8"/>
        <v>0.004305555556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96">
        <v>0.4486111111111111</v>
      </c>
      <c r="C15" s="97">
        <v>0.4530324074074074</v>
      </c>
      <c r="D15" s="88">
        <f t="shared" si="2"/>
        <v>0.004421296296</v>
      </c>
      <c r="E15" s="98"/>
      <c r="F15" s="99"/>
      <c r="G15" s="99"/>
      <c r="H15" s="99"/>
      <c r="I15" s="99"/>
      <c r="J15" s="100"/>
      <c r="K15" s="92">
        <f t="shared" si="3"/>
        <v>382</v>
      </c>
      <c r="L15" s="93">
        <f t="shared" si="4"/>
        <v>0</v>
      </c>
      <c r="M15" s="94">
        <f t="shared" si="5"/>
        <v>382</v>
      </c>
      <c r="N15" s="93">
        <f t="shared" si="6"/>
        <v>0</v>
      </c>
      <c r="O15" s="52">
        <f t="shared" si="7"/>
        <v>382</v>
      </c>
      <c r="P15" s="95">
        <f t="shared" si="8"/>
        <v>0.004421296296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96">
        <v>0.44930555555555557</v>
      </c>
      <c r="C16" s="97">
        <v>0.4536689814814815</v>
      </c>
      <c r="D16" s="88">
        <f t="shared" si="2"/>
        <v>0.004363425926</v>
      </c>
      <c r="E16" s="98"/>
      <c r="F16" s="99"/>
      <c r="G16" s="99"/>
      <c r="H16" s="99"/>
      <c r="I16" s="99"/>
      <c r="J16" s="100"/>
      <c r="K16" s="92">
        <f t="shared" si="3"/>
        <v>377</v>
      </c>
      <c r="L16" s="93">
        <f t="shared" si="4"/>
        <v>0</v>
      </c>
      <c r="M16" s="94">
        <f t="shared" si="5"/>
        <v>377</v>
      </c>
      <c r="N16" s="93">
        <f t="shared" si="6"/>
        <v>0</v>
      </c>
      <c r="O16" s="52">
        <f t="shared" si="7"/>
        <v>377</v>
      </c>
      <c r="P16" s="95">
        <f t="shared" si="8"/>
        <v>0.004363425926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96">
        <v>0.45</v>
      </c>
      <c r="C17" s="97">
        <v>0.45414351851851853</v>
      </c>
      <c r="D17" s="88">
        <f t="shared" si="2"/>
        <v>0.004143518519</v>
      </c>
      <c r="E17" s="98"/>
      <c r="F17" s="99"/>
      <c r="G17" s="99"/>
      <c r="H17" s="99"/>
      <c r="I17" s="99"/>
      <c r="J17" s="100"/>
      <c r="K17" s="92">
        <f t="shared" si="3"/>
        <v>358</v>
      </c>
      <c r="L17" s="93">
        <f t="shared" si="4"/>
        <v>0</v>
      </c>
      <c r="M17" s="94">
        <f t="shared" si="5"/>
        <v>358</v>
      </c>
      <c r="N17" s="93">
        <f t="shared" si="6"/>
        <v>0</v>
      </c>
      <c r="O17" s="52">
        <f t="shared" si="7"/>
        <v>358</v>
      </c>
      <c r="P17" s="95">
        <f t="shared" si="8"/>
        <v>0.004143518519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96">
        <v>0.45069444444444445</v>
      </c>
      <c r="C18" s="97">
        <v>0.45511574074074074</v>
      </c>
      <c r="D18" s="88">
        <f t="shared" si="2"/>
        <v>0.004421296296</v>
      </c>
      <c r="E18" s="98"/>
      <c r="F18" s="99"/>
      <c r="G18" s="99"/>
      <c r="H18" s="99"/>
      <c r="I18" s="99"/>
      <c r="J18" s="100"/>
      <c r="K18" s="92">
        <f t="shared" si="3"/>
        <v>382</v>
      </c>
      <c r="L18" s="93">
        <f t="shared" si="4"/>
        <v>0</v>
      </c>
      <c r="M18" s="94">
        <f t="shared" si="5"/>
        <v>382</v>
      </c>
      <c r="N18" s="93">
        <f t="shared" si="6"/>
        <v>0</v>
      </c>
      <c r="O18" s="52">
        <f t="shared" si="7"/>
        <v>382</v>
      </c>
      <c r="P18" s="95">
        <f t="shared" si="8"/>
        <v>0.004421296296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96">
        <v>0.4513888888888889</v>
      </c>
      <c r="C19" s="97">
        <v>0.4559259259259259</v>
      </c>
      <c r="D19" s="88">
        <f t="shared" si="2"/>
        <v>0.004537037037</v>
      </c>
      <c r="E19" s="98"/>
      <c r="F19" s="99"/>
      <c r="G19" s="99"/>
      <c r="H19" s="99"/>
      <c r="I19" s="99"/>
      <c r="J19" s="100"/>
      <c r="K19" s="92">
        <f t="shared" si="3"/>
        <v>392</v>
      </c>
      <c r="L19" s="93">
        <f t="shared" si="4"/>
        <v>0</v>
      </c>
      <c r="M19" s="94">
        <f t="shared" si="5"/>
        <v>392</v>
      </c>
      <c r="N19" s="93">
        <f t="shared" si="6"/>
        <v>0</v>
      </c>
      <c r="O19" s="52">
        <f t="shared" si="7"/>
        <v>392</v>
      </c>
      <c r="P19" s="95">
        <f t="shared" si="8"/>
        <v>0.004537037037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96">
        <v>0.4527777777777778</v>
      </c>
      <c r="C20" s="97">
        <v>0.46149305555555553</v>
      </c>
      <c r="D20" s="88">
        <f t="shared" si="2"/>
        <v>0.008715277778</v>
      </c>
      <c r="E20" s="98"/>
      <c r="F20" s="99"/>
      <c r="G20" s="99"/>
      <c r="H20" s="99"/>
      <c r="I20" s="111">
        <v>1.0</v>
      </c>
      <c r="J20" s="100"/>
      <c r="K20" s="92">
        <f t="shared" si="3"/>
        <v>753</v>
      </c>
      <c r="L20" s="93">
        <f t="shared" si="4"/>
        <v>0</v>
      </c>
      <c r="M20" s="94">
        <f t="shared" si="5"/>
        <v>600</v>
      </c>
      <c r="N20" s="93">
        <f t="shared" si="6"/>
        <v>600</v>
      </c>
      <c r="O20" s="93">
        <f t="shared" si="7"/>
        <v>600</v>
      </c>
      <c r="P20" s="95">
        <f t="shared" si="8"/>
        <v>0.006944444444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>E</v>
      </c>
      <c r="W20" s="93" t="str">
        <f t="shared" si="23"/>
        <v/>
      </c>
      <c r="X20" s="93"/>
      <c r="Y20" s="93"/>
      <c r="Z20" s="93" t="str">
        <f t="shared" si="11"/>
        <v>E</v>
      </c>
      <c r="AA20" s="93"/>
    </row>
    <row r="21" ht="14.25" customHeight="1">
      <c r="A21" s="50">
        <v>15.0</v>
      </c>
      <c r="B21" s="96">
        <v>0.45208333333333334</v>
      </c>
      <c r="C21" s="97">
        <v>0.45645833333333335</v>
      </c>
      <c r="D21" s="88">
        <f t="shared" si="2"/>
        <v>0.004375</v>
      </c>
      <c r="E21" s="98"/>
      <c r="F21" s="99"/>
      <c r="G21" s="99"/>
      <c r="H21" s="99"/>
      <c r="I21" s="99"/>
      <c r="J21" s="100"/>
      <c r="K21" s="92">
        <f t="shared" si="3"/>
        <v>378</v>
      </c>
      <c r="L21" s="93">
        <f t="shared" si="4"/>
        <v>0</v>
      </c>
      <c r="M21" s="94">
        <f t="shared" si="5"/>
        <v>378</v>
      </c>
      <c r="N21" s="93">
        <f t="shared" si="6"/>
        <v>0</v>
      </c>
      <c r="O21" s="52">
        <f t="shared" si="7"/>
        <v>378</v>
      </c>
      <c r="P21" s="95">
        <f t="shared" si="8"/>
        <v>0.004375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96">
        <v>0.4534722222222222</v>
      </c>
      <c r="C22" s="97">
        <v>0.45797453703703705</v>
      </c>
      <c r="D22" s="88">
        <f t="shared" si="2"/>
        <v>0.004502314815</v>
      </c>
      <c r="E22" s="98"/>
      <c r="F22" s="99"/>
      <c r="G22" s="99"/>
      <c r="H22" s="99"/>
      <c r="I22" s="99"/>
      <c r="J22" s="100"/>
      <c r="K22" s="92">
        <f t="shared" si="3"/>
        <v>389</v>
      </c>
      <c r="L22" s="93">
        <f t="shared" si="4"/>
        <v>0</v>
      </c>
      <c r="M22" s="94">
        <f t="shared" si="5"/>
        <v>389</v>
      </c>
      <c r="N22" s="93">
        <f t="shared" si="6"/>
        <v>0</v>
      </c>
      <c r="O22" s="52">
        <f t="shared" si="7"/>
        <v>389</v>
      </c>
      <c r="P22" s="95">
        <f t="shared" si="8"/>
        <v>0.004502314815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96">
        <v>0.45416666666666666</v>
      </c>
      <c r="C23" s="97">
        <v>0.4586689814814815</v>
      </c>
      <c r="D23" s="88">
        <f t="shared" si="2"/>
        <v>0.004502314815</v>
      </c>
      <c r="E23" s="105">
        <v>1.0</v>
      </c>
      <c r="F23" s="99"/>
      <c r="G23" s="99"/>
      <c r="H23" s="99"/>
      <c r="I23" s="99"/>
      <c r="J23" s="100"/>
      <c r="K23" s="92">
        <f t="shared" si="3"/>
        <v>389</v>
      </c>
      <c r="L23" s="93">
        <f t="shared" si="4"/>
        <v>10</v>
      </c>
      <c r="M23" s="94">
        <f t="shared" si="5"/>
        <v>399</v>
      </c>
      <c r="N23" s="93">
        <f t="shared" si="6"/>
        <v>0</v>
      </c>
      <c r="O23" s="52">
        <f t="shared" si="7"/>
        <v>399</v>
      </c>
      <c r="P23" s="95">
        <f t="shared" si="8"/>
        <v>0.004618055556</v>
      </c>
      <c r="Q23" s="50">
        <f t="shared" si="9"/>
        <v>17</v>
      </c>
      <c r="R23" s="93" t="str">
        <f t="shared" ref="R23:W23" si="26">REPT(R$4,E23)</f>
        <v>A</v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>A</v>
      </c>
      <c r="AA23" s="93"/>
    </row>
    <row r="24" ht="14.25" customHeight="1">
      <c r="A24" s="50">
        <v>18.0</v>
      </c>
      <c r="B24" s="96">
        <v>0.4548611111111111</v>
      </c>
      <c r="C24" s="97">
        <v>0.4592824074074074</v>
      </c>
      <c r="D24" s="88">
        <f t="shared" si="2"/>
        <v>0.004421296296</v>
      </c>
      <c r="E24" s="98"/>
      <c r="F24" s="99"/>
      <c r="G24" s="99"/>
      <c r="H24" s="99"/>
      <c r="I24" s="99"/>
      <c r="J24" s="100"/>
      <c r="K24" s="92">
        <f t="shared" si="3"/>
        <v>382</v>
      </c>
      <c r="L24" s="93">
        <f t="shared" si="4"/>
        <v>0</v>
      </c>
      <c r="M24" s="94">
        <f t="shared" si="5"/>
        <v>382</v>
      </c>
      <c r="N24" s="93">
        <f t="shared" si="6"/>
        <v>0</v>
      </c>
      <c r="O24" s="52">
        <f t="shared" si="7"/>
        <v>382</v>
      </c>
      <c r="P24" s="95">
        <f t="shared" si="8"/>
        <v>0.004421296296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/>
      </c>
      <c r="X24" s="93"/>
      <c r="Y24" s="93"/>
      <c r="Z24" s="93" t="str">
        <f t="shared" si="11"/>
        <v/>
      </c>
      <c r="AA24" s="93"/>
    </row>
    <row r="25" ht="14.25" customHeight="1">
      <c r="A25" s="50">
        <v>19.0</v>
      </c>
      <c r="B25" s="96">
        <v>0.45555555555555555</v>
      </c>
      <c r="C25" s="97">
        <v>0.46074074074074073</v>
      </c>
      <c r="D25" s="88">
        <f t="shared" si="2"/>
        <v>0.005185185185</v>
      </c>
      <c r="E25" s="98"/>
      <c r="F25" s="99"/>
      <c r="G25" s="99"/>
      <c r="H25" s="99"/>
      <c r="I25" s="99"/>
      <c r="J25" s="100"/>
      <c r="K25" s="92">
        <f t="shared" si="3"/>
        <v>448</v>
      </c>
      <c r="L25" s="93">
        <f t="shared" si="4"/>
        <v>0</v>
      </c>
      <c r="M25" s="94">
        <f t="shared" si="5"/>
        <v>448</v>
      </c>
      <c r="N25" s="93">
        <f t="shared" si="6"/>
        <v>0</v>
      </c>
      <c r="O25" s="52">
        <f t="shared" si="7"/>
        <v>448</v>
      </c>
      <c r="P25" s="95">
        <f t="shared" si="8"/>
        <v>0.005185185185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96">
        <v>0.45625</v>
      </c>
      <c r="C26" s="97">
        <v>0.46108796296296295</v>
      </c>
      <c r="D26" s="88">
        <f t="shared" si="2"/>
        <v>0.004837962963</v>
      </c>
      <c r="E26" s="102"/>
      <c r="F26" s="103"/>
      <c r="G26" s="103"/>
      <c r="H26" s="103"/>
      <c r="I26" s="103"/>
      <c r="J26" s="104"/>
      <c r="K26" s="92">
        <f t="shared" si="3"/>
        <v>418</v>
      </c>
      <c r="L26" s="93">
        <f t="shared" si="4"/>
        <v>0</v>
      </c>
      <c r="M26" s="94">
        <f t="shared" si="5"/>
        <v>418</v>
      </c>
      <c r="N26" s="93">
        <f t="shared" si="6"/>
        <v>0</v>
      </c>
      <c r="O26" s="52">
        <f t="shared" si="7"/>
        <v>418</v>
      </c>
      <c r="P26" s="95">
        <f t="shared" si="8"/>
        <v>0.004837962963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96">
        <v>0.4576388888888889</v>
      </c>
      <c r="C27" s="97">
        <v>0.46274305555555556</v>
      </c>
      <c r="D27" s="88">
        <f t="shared" si="2"/>
        <v>0.005104166667</v>
      </c>
      <c r="E27" s="98"/>
      <c r="F27" s="99"/>
      <c r="G27" s="99"/>
      <c r="H27" s="99"/>
      <c r="I27" s="99"/>
      <c r="J27" s="100"/>
      <c r="K27" s="92">
        <f t="shared" si="3"/>
        <v>441</v>
      </c>
      <c r="L27" s="93">
        <f t="shared" si="4"/>
        <v>0</v>
      </c>
      <c r="M27" s="94">
        <f t="shared" si="5"/>
        <v>441</v>
      </c>
      <c r="N27" s="93">
        <f t="shared" si="6"/>
        <v>0</v>
      </c>
      <c r="O27" s="52">
        <f t="shared" si="7"/>
        <v>441</v>
      </c>
      <c r="P27" s="95">
        <f t="shared" si="8"/>
        <v>0.005104166667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96">
        <v>0.45694444444444443</v>
      </c>
      <c r="C28" s="97">
        <v>0.46111111111111114</v>
      </c>
      <c r="D28" s="88">
        <f t="shared" si="2"/>
        <v>0.004166666667</v>
      </c>
      <c r="E28" s="98"/>
      <c r="F28" s="99"/>
      <c r="G28" s="99"/>
      <c r="H28" s="99"/>
      <c r="I28" s="99"/>
      <c r="J28" s="100"/>
      <c r="K28" s="92">
        <f t="shared" si="3"/>
        <v>360</v>
      </c>
      <c r="L28" s="93">
        <f t="shared" si="4"/>
        <v>0</v>
      </c>
      <c r="M28" s="94">
        <f t="shared" si="5"/>
        <v>360</v>
      </c>
      <c r="N28" s="93">
        <f t="shared" si="6"/>
        <v>0</v>
      </c>
      <c r="O28" s="52">
        <f t="shared" si="7"/>
        <v>360</v>
      </c>
      <c r="P28" s="95">
        <f t="shared" si="8"/>
        <v>0.004166666667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96">
        <v>0.4583333333333333</v>
      </c>
      <c r="C29" s="97">
        <v>0.46293981481481483</v>
      </c>
      <c r="D29" s="88">
        <f t="shared" si="2"/>
        <v>0.004606481481</v>
      </c>
      <c r="E29" s="98"/>
      <c r="F29" s="99"/>
      <c r="G29" s="99"/>
      <c r="H29" s="99"/>
      <c r="I29" s="99"/>
      <c r="J29" s="100"/>
      <c r="K29" s="92">
        <f t="shared" si="3"/>
        <v>398</v>
      </c>
      <c r="L29" s="93">
        <f t="shared" si="4"/>
        <v>0</v>
      </c>
      <c r="M29" s="94">
        <f t="shared" si="5"/>
        <v>398</v>
      </c>
      <c r="N29" s="93">
        <f t="shared" si="6"/>
        <v>0</v>
      </c>
      <c r="O29" s="52">
        <f t="shared" si="7"/>
        <v>398</v>
      </c>
      <c r="P29" s="95">
        <f t="shared" si="8"/>
        <v>0.004606481481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/>
      </c>
      <c r="X29" s="93"/>
      <c r="Y29" s="93"/>
      <c r="Z29" s="93" t="str">
        <f t="shared" si="11"/>
        <v/>
      </c>
      <c r="AA29" s="93"/>
    </row>
    <row r="30" ht="14.25" customHeight="1">
      <c r="A30" s="50">
        <v>24.0</v>
      </c>
      <c r="B30" s="96">
        <v>0.45902777777777776</v>
      </c>
      <c r="C30" s="97">
        <v>0.4636689814814815</v>
      </c>
      <c r="D30" s="88">
        <f t="shared" si="2"/>
        <v>0.004641203704</v>
      </c>
      <c r="E30" s="105">
        <v>1.0</v>
      </c>
      <c r="F30" s="99"/>
      <c r="G30" s="99"/>
      <c r="H30" s="99"/>
      <c r="I30" s="111">
        <v>1.0</v>
      </c>
      <c r="J30" s="100"/>
      <c r="K30" s="92">
        <f t="shared" si="3"/>
        <v>401</v>
      </c>
      <c r="L30" s="93">
        <f t="shared" si="4"/>
        <v>10</v>
      </c>
      <c r="M30" s="94">
        <f t="shared" si="5"/>
        <v>411</v>
      </c>
      <c r="N30" s="93">
        <f t="shared" si="6"/>
        <v>600</v>
      </c>
      <c r="O30" s="93">
        <f t="shared" si="7"/>
        <v>600</v>
      </c>
      <c r="P30" s="95">
        <f t="shared" si="8"/>
        <v>0.006944444444</v>
      </c>
      <c r="Q30" s="50">
        <f t="shared" si="9"/>
        <v>24</v>
      </c>
      <c r="R30" s="93" t="str">
        <f t="shared" ref="R30:W30" si="33">REPT(R$4,E30)</f>
        <v>A</v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>E</v>
      </c>
      <c r="W30" s="93" t="str">
        <f t="shared" si="33"/>
        <v/>
      </c>
      <c r="X30" s="93"/>
      <c r="Y30" s="93"/>
      <c r="Z30" s="93" t="str">
        <f t="shared" si="11"/>
        <v>AE</v>
      </c>
      <c r="AA30" s="93"/>
    </row>
    <row r="31" ht="14.25" customHeight="1">
      <c r="A31" s="50">
        <v>25.0</v>
      </c>
      <c r="B31" s="96">
        <v>0.4597222222222222</v>
      </c>
      <c r="C31" s="97">
        <v>0.4642939814814815</v>
      </c>
      <c r="D31" s="88">
        <f t="shared" si="2"/>
        <v>0.004571759259</v>
      </c>
      <c r="E31" s="98"/>
      <c r="F31" s="99"/>
      <c r="G31" s="99"/>
      <c r="H31" s="99"/>
      <c r="I31" s="99"/>
      <c r="J31" s="100"/>
      <c r="K31" s="92">
        <f t="shared" si="3"/>
        <v>395</v>
      </c>
      <c r="L31" s="93">
        <f t="shared" si="4"/>
        <v>0</v>
      </c>
      <c r="M31" s="94">
        <f t="shared" si="5"/>
        <v>395</v>
      </c>
      <c r="N31" s="93">
        <f t="shared" si="6"/>
        <v>0</v>
      </c>
      <c r="O31" s="52">
        <f t="shared" si="7"/>
        <v>395</v>
      </c>
      <c r="P31" s="95">
        <f t="shared" si="8"/>
        <v>0.004571759259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/>
      </c>
      <c r="X31" s="93"/>
      <c r="Y31" s="93"/>
      <c r="Z31" s="93" t="str">
        <f t="shared" si="11"/>
        <v/>
      </c>
      <c r="AA31" s="93"/>
    </row>
    <row r="32" ht="14.25" customHeight="1">
      <c r="A32" s="50">
        <v>26.0</v>
      </c>
      <c r="B32" s="96">
        <v>0.46041666666666664</v>
      </c>
      <c r="C32" s="97">
        <v>0.4650462962962963</v>
      </c>
      <c r="D32" s="88">
        <f t="shared" si="2"/>
        <v>0.00462962963</v>
      </c>
      <c r="E32" s="105">
        <v>1.0</v>
      </c>
      <c r="F32" s="99"/>
      <c r="G32" s="99"/>
      <c r="H32" s="99"/>
      <c r="I32" s="99"/>
      <c r="J32" s="100"/>
      <c r="K32" s="92">
        <f t="shared" si="3"/>
        <v>400</v>
      </c>
      <c r="L32" s="93">
        <f t="shared" si="4"/>
        <v>10</v>
      </c>
      <c r="M32" s="94">
        <f t="shared" si="5"/>
        <v>410</v>
      </c>
      <c r="N32" s="93">
        <f t="shared" si="6"/>
        <v>0</v>
      </c>
      <c r="O32" s="52">
        <f t="shared" si="7"/>
        <v>410</v>
      </c>
      <c r="P32" s="95">
        <f t="shared" si="8"/>
        <v>0.00474537037</v>
      </c>
      <c r="Q32" s="50">
        <f t="shared" si="9"/>
        <v>26</v>
      </c>
      <c r="R32" s="93" t="str">
        <f t="shared" ref="R32:W32" si="35">REPT(R$4,E32)</f>
        <v>A</v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>A</v>
      </c>
      <c r="AA32" s="93"/>
    </row>
    <row r="33" ht="14.25" customHeight="1">
      <c r="A33" s="50">
        <v>27.0</v>
      </c>
      <c r="B33" s="96">
        <v>0.4625</v>
      </c>
      <c r="C33" s="97">
        <v>0.46680555555555553</v>
      </c>
      <c r="D33" s="88">
        <f t="shared" si="2"/>
        <v>0.004305555556</v>
      </c>
      <c r="E33" s="105">
        <v>1.0</v>
      </c>
      <c r="F33" s="99"/>
      <c r="G33" s="99"/>
      <c r="H33" s="99"/>
      <c r="I33" s="99"/>
      <c r="J33" s="100"/>
      <c r="K33" s="92">
        <f t="shared" si="3"/>
        <v>372</v>
      </c>
      <c r="L33" s="93">
        <f t="shared" si="4"/>
        <v>10</v>
      </c>
      <c r="M33" s="94">
        <f t="shared" si="5"/>
        <v>382</v>
      </c>
      <c r="N33" s="93">
        <f t="shared" si="6"/>
        <v>0</v>
      </c>
      <c r="O33" s="52">
        <f t="shared" si="7"/>
        <v>382</v>
      </c>
      <c r="P33" s="95">
        <f t="shared" si="8"/>
        <v>0.004421296296</v>
      </c>
      <c r="Q33" s="50">
        <f t="shared" si="9"/>
        <v>27</v>
      </c>
      <c r="R33" s="93" t="str">
        <f t="shared" ref="R33:W33" si="36">REPT(R$4,E33)</f>
        <v>A</v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>A</v>
      </c>
      <c r="AA33" s="93"/>
    </row>
    <row r="34" ht="14.25" customHeight="1">
      <c r="A34" s="50">
        <v>28.0</v>
      </c>
      <c r="B34" s="96">
        <v>0.46111111111111114</v>
      </c>
      <c r="C34" s="97">
        <v>0.46608796296296295</v>
      </c>
      <c r="D34" s="88">
        <f t="shared" si="2"/>
        <v>0.004976851852</v>
      </c>
      <c r="E34" s="98"/>
      <c r="F34" s="99"/>
      <c r="G34" s="99"/>
      <c r="H34" s="99"/>
      <c r="I34" s="99"/>
      <c r="J34" s="100"/>
      <c r="K34" s="92">
        <f t="shared" si="3"/>
        <v>430</v>
      </c>
      <c r="L34" s="93">
        <f t="shared" si="4"/>
        <v>0</v>
      </c>
      <c r="M34" s="94">
        <f t="shared" si="5"/>
        <v>430</v>
      </c>
      <c r="N34" s="93">
        <f t="shared" si="6"/>
        <v>0</v>
      </c>
      <c r="O34" s="52">
        <f t="shared" si="7"/>
        <v>430</v>
      </c>
      <c r="P34" s="95">
        <f t="shared" si="8"/>
        <v>0.004976851852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96">
        <v>0.4618055555555556</v>
      </c>
      <c r="C35" s="97">
        <v>0.4663773148148148</v>
      </c>
      <c r="D35" s="88">
        <f t="shared" si="2"/>
        <v>0.004571759259</v>
      </c>
      <c r="E35" s="98"/>
      <c r="F35" s="99"/>
      <c r="G35" s="99"/>
      <c r="H35" s="99"/>
      <c r="I35" s="99"/>
      <c r="J35" s="100"/>
      <c r="K35" s="92">
        <f t="shared" si="3"/>
        <v>395</v>
      </c>
      <c r="L35" s="93">
        <f t="shared" si="4"/>
        <v>0</v>
      </c>
      <c r="M35" s="94">
        <f t="shared" si="5"/>
        <v>395</v>
      </c>
      <c r="N35" s="93">
        <f t="shared" si="6"/>
        <v>0</v>
      </c>
      <c r="O35" s="52">
        <f t="shared" si="7"/>
        <v>395</v>
      </c>
      <c r="P35" s="95">
        <f t="shared" si="8"/>
        <v>0.004571759259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96">
        <v>0.46319444444444446</v>
      </c>
      <c r="C36" s="97">
        <v>0.4678819444444444</v>
      </c>
      <c r="D36" s="88">
        <f t="shared" si="2"/>
        <v>0.0046875</v>
      </c>
      <c r="E36" s="98"/>
      <c r="F36" s="99"/>
      <c r="G36" s="99"/>
      <c r="H36" s="99"/>
      <c r="I36" s="99"/>
      <c r="J36" s="100"/>
      <c r="K36" s="92">
        <f t="shared" si="3"/>
        <v>405</v>
      </c>
      <c r="L36" s="93">
        <f t="shared" si="4"/>
        <v>0</v>
      </c>
      <c r="M36" s="94">
        <f t="shared" si="5"/>
        <v>405</v>
      </c>
      <c r="N36" s="93">
        <f t="shared" si="6"/>
        <v>0</v>
      </c>
      <c r="O36" s="52">
        <f t="shared" si="7"/>
        <v>405</v>
      </c>
      <c r="P36" s="95">
        <f t="shared" si="8"/>
        <v>0.0046875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96">
        <v>0.4638888888888889</v>
      </c>
      <c r="C37" s="97">
        <v>0.46894675925925927</v>
      </c>
      <c r="D37" s="88">
        <f t="shared" si="2"/>
        <v>0.00505787037</v>
      </c>
      <c r="E37" s="98"/>
      <c r="F37" s="99"/>
      <c r="G37" s="99"/>
      <c r="H37" s="99"/>
      <c r="I37" s="99"/>
      <c r="J37" s="100"/>
      <c r="K37" s="92">
        <f t="shared" si="3"/>
        <v>437</v>
      </c>
      <c r="L37" s="93">
        <f t="shared" si="4"/>
        <v>0</v>
      </c>
      <c r="M37" s="94">
        <f t="shared" si="5"/>
        <v>437</v>
      </c>
      <c r="N37" s="93">
        <f t="shared" si="6"/>
        <v>0</v>
      </c>
      <c r="O37" s="52">
        <f t="shared" si="7"/>
        <v>437</v>
      </c>
      <c r="P37" s="95">
        <f t="shared" si="8"/>
        <v>0.00505787037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96">
        <v>0.46458333333333335</v>
      </c>
      <c r="C38" s="97">
        <v>0.4694212962962963</v>
      </c>
      <c r="D38" s="88">
        <f t="shared" si="2"/>
        <v>0.004837962963</v>
      </c>
      <c r="E38" s="105">
        <v>1.0</v>
      </c>
      <c r="F38" s="99"/>
      <c r="G38" s="99"/>
      <c r="H38" s="99"/>
      <c r="I38" s="99"/>
      <c r="J38" s="100"/>
      <c r="K38" s="92">
        <f t="shared" si="3"/>
        <v>418</v>
      </c>
      <c r="L38" s="93">
        <f t="shared" si="4"/>
        <v>10</v>
      </c>
      <c r="M38" s="94">
        <f t="shared" si="5"/>
        <v>428</v>
      </c>
      <c r="N38" s="93">
        <f t="shared" si="6"/>
        <v>0</v>
      </c>
      <c r="O38" s="52">
        <f t="shared" si="7"/>
        <v>428</v>
      </c>
      <c r="P38" s="95">
        <f t="shared" si="8"/>
        <v>0.004953703704</v>
      </c>
      <c r="Q38" s="50">
        <f t="shared" si="9"/>
        <v>32</v>
      </c>
      <c r="R38" s="93" t="str">
        <f t="shared" ref="R38:W38" si="41">REPT(R$4,E38)</f>
        <v>A</v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>A</v>
      </c>
      <c r="AA38" s="93"/>
    </row>
    <row r="39" ht="14.25" customHeight="1">
      <c r="A39" s="50">
        <v>33.0</v>
      </c>
      <c r="B39" s="96">
        <v>0.4652777777777778</v>
      </c>
      <c r="C39" s="97">
        <v>0.46997685185185184</v>
      </c>
      <c r="D39" s="88">
        <f t="shared" si="2"/>
        <v>0.004699074074</v>
      </c>
      <c r="E39" s="105">
        <v>2.0</v>
      </c>
      <c r="F39" s="99"/>
      <c r="G39" s="99"/>
      <c r="H39" s="99"/>
      <c r="I39" s="99"/>
      <c r="J39" s="100"/>
      <c r="K39" s="92">
        <f t="shared" si="3"/>
        <v>406</v>
      </c>
      <c r="L39" s="93">
        <f t="shared" si="4"/>
        <v>20</v>
      </c>
      <c r="M39" s="94">
        <f t="shared" si="5"/>
        <v>426</v>
      </c>
      <c r="N39" s="93">
        <f t="shared" si="6"/>
        <v>0</v>
      </c>
      <c r="O39" s="52">
        <f t="shared" si="7"/>
        <v>426</v>
      </c>
      <c r="P39" s="95">
        <f t="shared" si="8"/>
        <v>0.004930555556</v>
      </c>
      <c r="Q39" s="50">
        <f t="shared" si="9"/>
        <v>33</v>
      </c>
      <c r="R39" s="93" t="str">
        <f t="shared" ref="R39:W39" si="42">REPT(R$4,E39)</f>
        <v>AA</v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>AA</v>
      </c>
      <c r="AA39" s="93"/>
    </row>
    <row r="40" ht="14.25" customHeight="1">
      <c r="A40" s="50">
        <v>34.0</v>
      </c>
      <c r="B40" s="96">
        <v>0.46597222222222223</v>
      </c>
      <c r="C40" s="97">
        <v>0.4709375</v>
      </c>
      <c r="D40" s="88">
        <f t="shared" si="2"/>
        <v>0.004965277778</v>
      </c>
      <c r="E40" s="105">
        <v>1.0</v>
      </c>
      <c r="F40" s="99"/>
      <c r="G40" s="99"/>
      <c r="H40" s="99"/>
      <c r="I40" s="99"/>
      <c r="J40" s="100"/>
      <c r="K40" s="92">
        <f t="shared" si="3"/>
        <v>429</v>
      </c>
      <c r="L40" s="93">
        <f t="shared" si="4"/>
        <v>10</v>
      </c>
      <c r="M40" s="94">
        <f t="shared" si="5"/>
        <v>439</v>
      </c>
      <c r="N40" s="93">
        <f t="shared" si="6"/>
        <v>0</v>
      </c>
      <c r="O40" s="52">
        <f t="shared" si="7"/>
        <v>439</v>
      </c>
      <c r="P40" s="95">
        <f t="shared" si="8"/>
        <v>0.005081018519</v>
      </c>
      <c r="Q40" s="50">
        <f t="shared" si="9"/>
        <v>34</v>
      </c>
      <c r="R40" s="93" t="str">
        <f t="shared" ref="R40:W40" si="43">REPT(R$4,E40)</f>
        <v>A</v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>A</v>
      </c>
      <c r="AA40" s="93"/>
    </row>
    <row r="41" ht="14.25" customHeight="1">
      <c r="A41" s="50">
        <v>35.0</v>
      </c>
      <c r="B41" s="96">
        <v>0.4666666666666667</v>
      </c>
      <c r="C41" s="97">
        <v>0.4716898148148148</v>
      </c>
      <c r="D41" s="88">
        <f t="shared" si="2"/>
        <v>0.005023148148</v>
      </c>
      <c r="E41" s="105">
        <v>1.0</v>
      </c>
      <c r="F41" s="99"/>
      <c r="G41" s="99"/>
      <c r="H41" s="111">
        <v>1.0</v>
      </c>
      <c r="I41" s="99"/>
      <c r="J41" s="100"/>
      <c r="K41" s="92">
        <f t="shared" si="3"/>
        <v>434</v>
      </c>
      <c r="L41" s="93">
        <f t="shared" si="4"/>
        <v>70</v>
      </c>
      <c r="M41" s="94">
        <f t="shared" si="5"/>
        <v>504</v>
      </c>
      <c r="N41" s="93">
        <f t="shared" si="6"/>
        <v>0</v>
      </c>
      <c r="O41" s="52">
        <f t="shared" si="7"/>
        <v>504</v>
      </c>
      <c r="P41" s="95">
        <f t="shared" si="8"/>
        <v>0.005833333333</v>
      </c>
      <c r="Q41" s="50">
        <f t="shared" si="9"/>
        <v>35</v>
      </c>
      <c r="R41" s="93" t="str">
        <f t="shared" ref="R41:W41" si="44">REPT(R$4,E41)</f>
        <v>A</v>
      </c>
      <c r="S41" s="93" t="str">
        <f t="shared" si="44"/>
        <v/>
      </c>
      <c r="T41" s="93" t="str">
        <f t="shared" si="44"/>
        <v/>
      </c>
      <c r="U41" s="93" t="str">
        <f t="shared" si="44"/>
        <v>D</v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>AD</v>
      </c>
      <c r="AA41" s="93"/>
    </row>
    <row r="42" ht="14.25" customHeight="1">
      <c r="A42" s="50">
        <v>36.0</v>
      </c>
      <c r="B42" s="96">
        <v>0.4673611111111111</v>
      </c>
      <c r="C42" s="97">
        <v>0.47292824074074075</v>
      </c>
      <c r="D42" s="88">
        <f t="shared" si="2"/>
        <v>0.00556712963</v>
      </c>
      <c r="E42" s="105">
        <v>1.0</v>
      </c>
      <c r="F42" s="99"/>
      <c r="G42" s="99"/>
      <c r="H42" s="99"/>
      <c r="I42" s="99"/>
      <c r="J42" s="100"/>
      <c r="K42" s="92">
        <f t="shared" si="3"/>
        <v>481</v>
      </c>
      <c r="L42" s="93">
        <f t="shared" si="4"/>
        <v>10</v>
      </c>
      <c r="M42" s="94">
        <f t="shared" si="5"/>
        <v>491</v>
      </c>
      <c r="N42" s="93">
        <f t="shared" si="6"/>
        <v>0</v>
      </c>
      <c r="O42" s="52">
        <f t="shared" si="7"/>
        <v>491</v>
      </c>
      <c r="P42" s="95">
        <f t="shared" si="8"/>
        <v>0.00568287037</v>
      </c>
      <c r="Q42" s="50">
        <f t="shared" si="9"/>
        <v>36</v>
      </c>
      <c r="R42" s="93" t="str">
        <f t="shared" ref="R42:W42" si="45">REPT(R$4,E42)</f>
        <v>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</v>
      </c>
      <c r="AA42" s="93"/>
    </row>
    <row r="43" ht="14.25" customHeight="1">
      <c r="A43" s="50">
        <v>37.0</v>
      </c>
      <c r="B43" s="96">
        <v>0.46805555555555556</v>
      </c>
      <c r="C43" s="97">
        <v>0.4729513888888889</v>
      </c>
      <c r="D43" s="88">
        <f t="shared" si="2"/>
        <v>0.004895833333</v>
      </c>
      <c r="E43" s="98"/>
      <c r="F43" s="99"/>
      <c r="G43" s="99"/>
      <c r="H43" s="99"/>
      <c r="I43" s="99"/>
      <c r="J43" s="100"/>
      <c r="K43" s="92">
        <f t="shared" si="3"/>
        <v>423</v>
      </c>
      <c r="L43" s="93">
        <f t="shared" si="4"/>
        <v>0</v>
      </c>
      <c r="M43" s="94">
        <f t="shared" si="5"/>
        <v>423</v>
      </c>
      <c r="N43" s="93">
        <f t="shared" si="6"/>
        <v>0</v>
      </c>
      <c r="O43" s="52">
        <f t="shared" si="7"/>
        <v>423</v>
      </c>
      <c r="P43" s="95">
        <f t="shared" si="8"/>
        <v>0.004895833333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96">
        <v>0.46875</v>
      </c>
      <c r="C44" s="97">
        <v>0.47502314814814817</v>
      </c>
      <c r="D44" s="88">
        <f t="shared" si="2"/>
        <v>0.006273148148</v>
      </c>
      <c r="E44" s="98"/>
      <c r="F44" s="99"/>
      <c r="G44" s="99"/>
      <c r="H44" s="99"/>
      <c r="I44" s="99"/>
      <c r="J44" s="100"/>
      <c r="K44" s="92">
        <f t="shared" si="3"/>
        <v>542</v>
      </c>
      <c r="L44" s="93">
        <f t="shared" si="4"/>
        <v>0</v>
      </c>
      <c r="M44" s="94">
        <f t="shared" si="5"/>
        <v>542</v>
      </c>
      <c r="N44" s="93">
        <f t="shared" si="6"/>
        <v>0</v>
      </c>
      <c r="O44" s="52">
        <f t="shared" si="7"/>
        <v>542</v>
      </c>
      <c r="P44" s="95">
        <f t="shared" si="8"/>
        <v>0.006273148148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96">
        <v>0.46944444444444444</v>
      </c>
      <c r="C45" s="97">
        <v>0.47449074074074077</v>
      </c>
      <c r="D45" s="88">
        <f t="shared" si="2"/>
        <v>0.005046296296</v>
      </c>
      <c r="E45" s="98"/>
      <c r="F45" s="99"/>
      <c r="G45" s="99"/>
      <c r="H45" s="99"/>
      <c r="I45" s="99"/>
      <c r="J45" s="100"/>
      <c r="K45" s="92">
        <f t="shared" si="3"/>
        <v>436</v>
      </c>
      <c r="L45" s="93">
        <f t="shared" si="4"/>
        <v>0</v>
      </c>
      <c r="M45" s="94">
        <f t="shared" si="5"/>
        <v>436</v>
      </c>
      <c r="N45" s="93">
        <f t="shared" si="6"/>
        <v>0</v>
      </c>
      <c r="O45" s="52">
        <f t="shared" si="7"/>
        <v>436</v>
      </c>
      <c r="P45" s="95">
        <f t="shared" si="8"/>
        <v>0.005046296296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06"/>
      <c r="C46" s="107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308</v>
      </c>
      <c r="N46" s="93">
        <f t="shared" si="6"/>
        <v>1200</v>
      </c>
      <c r="O46" s="93">
        <f t="shared" si="7"/>
        <v>1200</v>
      </c>
      <c r="P46" s="95">
        <f t="shared" si="8"/>
        <v>0.01388888889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96">
        <v>0.4701388888888889</v>
      </c>
      <c r="C47" s="97">
        <v>0.4749189814814815</v>
      </c>
      <c r="D47" s="88">
        <f t="shared" si="2"/>
        <v>0.004780092593</v>
      </c>
      <c r="E47" s="98"/>
      <c r="F47" s="99"/>
      <c r="G47" s="99"/>
      <c r="H47" s="99"/>
      <c r="I47" s="99"/>
      <c r="J47" s="100"/>
      <c r="K47" s="92">
        <f t="shared" si="3"/>
        <v>413</v>
      </c>
      <c r="L47" s="93">
        <f t="shared" si="4"/>
        <v>0</v>
      </c>
      <c r="M47" s="94">
        <f t="shared" si="5"/>
        <v>413</v>
      </c>
      <c r="N47" s="93">
        <f t="shared" si="6"/>
        <v>0</v>
      </c>
      <c r="O47" s="52">
        <f t="shared" si="7"/>
        <v>413</v>
      </c>
      <c r="P47" s="95">
        <f t="shared" si="8"/>
        <v>0.004780092593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96">
        <v>0.4708333333333333</v>
      </c>
      <c r="C48" s="97">
        <v>0.4757175925925926</v>
      </c>
      <c r="D48" s="88">
        <f t="shared" si="2"/>
        <v>0.004884259259</v>
      </c>
      <c r="E48" s="105">
        <v>1.0</v>
      </c>
      <c r="F48" s="99"/>
      <c r="G48" s="99"/>
      <c r="H48" s="99"/>
      <c r="I48" s="99"/>
      <c r="J48" s="100"/>
      <c r="K48" s="92">
        <f t="shared" si="3"/>
        <v>422</v>
      </c>
      <c r="L48" s="93">
        <f t="shared" si="4"/>
        <v>10</v>
      </c>
      <c r="M48" s="94">
        <f t="shared" si="5"/>
        <v>432</v>
      </c>
      <c r="N48" s="93">
        <f t="shared" si="6"/>
        <v>0</v>
      </c>
      <c r="O48" s="52">
        <f t="shared" si="7"/>
        <v>432</v>
      </c>
      <c r="P48" s="95">
        <f t="shared" si="8"/>
        <v>0.005</v>
      </c>
      <c r="Q48" s="50">
        <f t="shared" si="9"/>
        <v>42</v>
      </c>
      <c r="R48" s="93" t="str">
        <f t="shared" ref="R48:W48" si="51">REPT(R$4,E48)</f>
        <v>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</v>
      </c>
      <c r="AA48" s="93"/>
    </row>
    <row r="49" ht="14.25" customHeight="1">
      <c r="A49" s="50">
        <v>43.0</v>
      </c>
      <c r="B49" s="96">
        <v>0.47152777777777777</v>
      </c>
      <c r="C49" s="97">
        <v>0.47616898148148146</v>
      </c>
      <c r="D49" s="88">
        <f t="shared" si="2"/>
        <v>0.004641203704</v>
      </c>
      <c r="E49" s="98"/>
      <c r="F49" s="99"/>
      <c r="G49" s="99"/>
      <c r="H49" s="99"/>
      <c r="I49" s="99"/>
      <c r="J49" s="100"/>
      <c r="K49" s="92">
        <f t="shared" si="3"/>
        <v>401</v>
      </c>
      <c r="L49" s="93">
        <f t="shared" si="4"/>
        <v>0</v>
      </c>
      <c r="M49" s="94">
        <f t="shared" si="5"/>
        <v>401</v>
      </c>
      <c r="N49" s="93">
        <f t="shared" si="6"/>
        <v>0</v>
      </c>
      <c r="O49" s="52">
        <f t="shared" si="7"/>
        <v>401</v>
      </c>
      <c r="P49" s="95">
        <f t="shared" si="8"/>
        <v>0.004641203704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96">
        <v>0.4722222222222222</v>
      </c>
      <c r="C50" s="101">
        <v>0.4771296296296296</v>
      </c>
      <c r="D50" s="88">
        <f t="shared" si="2"/>
        <v>0.004907407407</v>
      </c>
      <c r="E50" s="98"/>
      <c r="F50" s="99"/>
      <c r="G50" s="99"/>
      <c r="H50" s="99"/>
      <c r="I50" s="99"/>
      <c r="J50" s="112"/>
      <c r="K50" s="92">
        <f t="shared" si="3"/>
        <v>424</v>
      </c>
      <c r="L50" s="93">
        <f t="shared" si="4"/>
        <v>0</v>
      </c>
      <c r="M50" s="94">
        <f t="shared" si="5"/>
        <v>424</v>
      </c>
      <c r="N50" s="93">
        <f t="shared" si="6"/>
        <v>0</v>
      </c>
      <c r="O50" s="52">
        <f t="shared" si="7"/>
        <v>424</v>
      </c>
      <c r="P50" s="95">
        <f t="shared" si="8"/>
        <v>0.004907407407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96">
        <v>0.47291666666666665</v>
      </c>
      <c r="C51" s="97">
        <v>0.4777199074074074</v>
      </c>
      <c r="D51" s="88">
        <f t="shared" si="2"/>
        <v>0.004803240741</v>
      </c>
      <c r="E51" s="98"/>
      <c r="F51" s="99"/>
      <c r="G51" s="99"/>
      <c r="H51" s="99"/>
      <c r="I51" s="99"/>
      <c r="J51" s="100"/>
      <c r="K51" s="92">
        <f t="shared" si="3"/>
        <v>415</v>
      </c>
      <c r="L51" s="93">
        <f t="shared" si="4"/>
        <v>0</v>
      </c>
      <c r="M51" s="94">
        <f t="shared" si="5"/>
        <v>415</v>
      </c>
      <c r="N51" s="93">
        <f t="shared" si="6"/>
        <v>0</v>
      </c>
      <c r="O51" s="52">
        <f t="shared" si="7"/>
        <v>415</v>
      </c>
      <c r="P51" s="95">
        <f t="shared" si="8"/>
        <v>0.004803240741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06"/>
      <c r="C52" s="107"/>
      <c r="D52" s="88">
        <f t="shared" si="2"/>
        <v>0</v>
      </c>
      <c r="E52" s="98"/>
      <c r="F52" s="99"/>
      <c r="G52" s="99"/>
      <c r="H52" s="99"/>
      <c r="I52" s="99"/>
      <c r="J52" s="113">
        <v>1.0</v>
      </c>
      <c r="K52" s="92">
        <f t="shared" si="3"/>
        <v>0</v>
      </c>
      <c r="L52" s="93">
        <f t="shared" si="4"/>
        <v>0</v>
      </c>
      <c r="M52" s="94">
        <f t="shared" si="5"/>
        <v>308</v>
      </c>
      <c r="N52" s="93">
        <f t="shared" si="6"/>
        <v>1200</v>
      </c>
      <c r="O52" s="93">
        <f t="shared" si="7"/>
        <v>1200</v>
      </c>
      <c r="P52" s="95">
        <f t="shared" si="8"/>
        <v>0.01388888889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96">
        <v>0.47291666666666665</v>
      </c>
      <c r="C53" s="97">
        <v>0.47863425925925923</v>
      </c>
      <c r="D53" s="88">
        <f t="shared" si="2"/>
        <v>0.005717592593</v>
      </c>
      <c r="E53" s="98"/>
      <c r="F53" s="99"/>
      <c r="G53" s="99"/>
      <c r="H53" s="99"/>
      <c r="I53" s="99"/>
      <c r="J53" s="100"/>
      <c r="K53" s="92">
        <f t="shared" si="3"/>
        <v>494</v>
      </c>
      <c r="L53" s="93">
        <f t="shared" si="4"/>
        <v>0</v>
      </c>
      <c r="M53" s="94">
        <f t="shared" si="5"/>
        <v>494</v>
      </c>
      <c r="N53" s="93">
        <f t="shared" si="6"/>
        <v>0</v>
      </c>
      <c r="O53" s="52">
        <f t="shared" si="7"/>
        <v>494</v>
      </c>
      <c r="P53" s="95">
        <f t="shared" si="8"/>
        <v>0.005717592593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96">
        <v>0.47430555555555554</v>
      </c>
      <c r="C54" s="97">
        <v>0.4789814814814815</v>
      </c>
      <c r="D54" s="88">
        <f t="shared" si="2"/>
        <v>0.004675925926</v>
      </c>
      <c r="E54" s="105">
        <v>1.0</v>
      </c>
      <c r="F54" s="99"/>
      <c r="G54" s="99"/>
      <c r="H54" s="99"/>
      <c r="I54" s="99"/>
      <c r="J54" s="100"/>
      <c r="K54" s="92">
        <f t="shared" si="3"/>
        <v>404</v>
      </c>
      <c r="L54" s="93">
        <f t="shared" si="4"/>
        <v>10</v>
      </c>
      <c r="M54" s="94">
        <f t="shared" si="5"/>
        <v>414</v>
      </c>
      <c r="N54" s="93">
        <f t="shared" si="6"/>
        <v>0</v>
      </c>
      <c r="O54" s="52">
        <f t="shared" si="7"/>
        <v>414</v>
      </c>
      <c r="P54" s="95">
        <f t="shared" si="8"/>
        <v>0.004791666667</v>
      </c>
      <c r="Q54" s="50">
        <f t="shared" si="9"/>
        <v>48</v>
      </c>
      <c r="R54" s="93" t="str">
        <f t="shared" ref="R54:W54" si="57">REPT(R$4,E54)</f>
        <v>A</v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/>
      </c>
      <c r="X54" s="93"/>
      <c r="Y54" s="93"/>
      <c r="Z54" s="93" t="str">
        <f t="shared" si="11"/>
        <v>A</v>
      </c>
      <c r="AA54" s="93"/>
    </row>
    <row r="55" ht="14.25" customHeight="1">
      <c r="A55" s="50">
        <v>49.0</v>
      </c>
      <c r="B55" s="96">
        <v>0.4756944444444444</v>
      </c>
      <c r="C55" s="97">
        <v>0.480787037037037</v>
      </c>
      <c r="D55" s="88">
        <f t="shared" si="2"/>
        <v>0.005092592593</v>
      </c>
      <c r="E55" s="98"/>
      <c r="F55" s="99"/>
      <c r="G55" s="99"/>
      <c r="H55" s="99"/>
      <c r="I55" s="99"/>
      <c r="J55" s="100"/>
      <c r="K55" s="92">
        <f t="shared" si="3"/>
        <v>440</v>
      </c>
      <c r="L55" s="93">
        <f t="shared" si="4"/>
        <v>0</v>
      </c>
      <c r="M55" s="94">
        <f t="shared" si="5"/>
        <v>440</v>
      </c>
      <c r="N55" s="93">
        <f t="shared" si="6"/>
        <v>0</v>
      </c>
      <c r="O55" s="52">
        <f t="shared" si="7"/>
        <v>440</v>
      </c>
      <c r="P55" s="95">
        <f t="shared" si="8"/>
        <v>0.005092592593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96">
        <v>0.475</v>
      </c>
      <c r="C56" s="97">
        <v>0.4807638888888889</v>
      </c>
      <c r="D56" s="88">
        <f t="shared" si="2"/>
        <v>0.005763888889</v>
      </c>
      <c r="E56" s="98"/>
      <c r="F56" s="99"/>
      <c r="G56" s="99"/>
      <c r="H56" s="99"/>
      <c r="I56" s="99"/>
      <c r="J56" s="100"/>
      <c r="K56" s="92">
        <f t="shared" si="3"/>
        <v>498</v>
      </c>
      <c r="L56" s="93">
        <f t="shared" si="4"/>
        <v>0</v>
      </c>
      <c r="M56" s="94">
        <f t="shared" si="5"/>
        <v>498</v>
      </c>
      <c r="N56" s="93">
        <f t="shared" si="6"/>
        <v>0</v>
      </c>
      <c r="O56" s="52">
        <f t="shared" si="7"/>
        <v>498</v>
      </c>
      <c r="P56" s="95">
        <f t="shared" si="8"/>
        <v>0.005763888889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4.0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169.0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390.0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0.47152777777777777</v>
      </c>
      <c r="C7" s="115">
        <v>0.4738310185185185</v>
      </c>
      <c r="D7" s="88">
        <f t="shared" ref="D7:D56" si="2">C7-B7</f>
        <v>0.002303240741</v>
      </c>
      <c r="E7" s="89"/>
      <c r="F7" s="90"/>
      <c r="G7" s="90"/>
      <c r="H7" s="90"/>
      <c r="I7" s="90"/>
      <c r="J7" s="91"/>
      <c r="K7" s="92">
        <f t="shared" ref="K7:K56" si="3">D7*86400</f>
        <v>199</v>
      </c>
      <c r="L7" s="93">
        <f t="shared" ref="L7:L56" si="4">SUMPRODUCT(E7:H7,E$6:H$6)</f>
        <v>0</v>
      </c>
      <c r="M7" s="94">
        <f t="shared" ref="M7:M56" si="5">MAX(MIN(K7+L7,$D$3),$D$2)</f>
        <v>199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199</v>
      </c>
      <c r="P7" s="95">
        <f t="shared" ref="P7:P56" si="8">O7/86400</f>
        <v>0.002303240741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169</v>
      </c>
      <c r="N8" s="93">
        <f t="shared" si="6"/>
        <v>780</v>
      </c>
      <c r="O8" s="93">
        <f t="shared" si="7"/>
        <v>780</v>
      </c>
      <c r="P8" s="95">
        <f t="shared" si="8"/>
        <v>0.009027777778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0.4722222222222222</v>
      </c>
      <c r="C9" s="115">
        <v>0.4746412037037037</v>
      </c>
      <c r="D9" s="88">
        <f t="shared" si="2"/>
        <v>0.002418981481</v>
      </c>
      <c r="E9" s="98"/>
      <c r="F9" s="99"/>
      <c r="G9" s="99"/>
      <c r="H9" s="99"/>
      <c r="I9" s="99"/>
      <c r="J9" s="100"/>
      <c r="K9" s="92">
        <f t="shared" si="3"/>
        <v>209</v>
      </c>
      <c r="L9" s="93">
        <f t="shared" si="4"/>
        <v>0</v>
      </c>
      <c r="M9" s="94">
        <f t="shared" si="5"/>
        <v>209</v>
      </c>
      <c r="N9" s="93">
        <f t="shared" si="6"/>
        <v>0</v>
      </c>
      <c r="O9" s="52">
        <f t="shared" si="7"/>
        <v>209</v>
      </c>
      <c r="P9" s="95">
        <f t="shared" si="8"/>
        <v>0.002418981481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0.47291666666666665</v>
      </c>
      <c r="C10" s="115">
        <v>0.47532407407407407</v>
      </c>
      <c r="D10" s="88">
        <f t="shared" si="2"/>
        <v>0.002407407407</v>
      </c>
      <c r="E10" s="98"/>
      <c r="F10" s="99"/>
      <c r="G10" s="99"/>
      <c r="H10" s="99"/>
      <c r="I10" s="99"/>
      <c r="J10" s="100"/>
      <c r="K10" s="92">
        <f t="shared" si="3"/>
        <v>208</v>
      </c>
      <c r="L10" s="93">
        <f t="shared" si="4"/>
        <v>0</v>
      </c>
      <c r="M10" s="94">
        <f t="shared" si="5"/>
        <v>208</v>
      </c>
      <c r="N10" s="93">
        <f t="shared" si="6"/>
        <v>0</v>
      </c>
      <c r="O10" s="52">
        <f t="shared" si="7"/>
        <v>208</v>
      </c>
      <c r="P10" s="95">
        <f t="shared" si="8"/>
        <v>0.002407407407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0.4736111111111111</v>
      </c>
      <c r="C11" s="115">
        <v>0.47605324074074074</v>
      </c>
      <c r="D11" s="88">
        <f t="shared" si="2"/>
        <v>0.00244212963</v>
      </c>
      <c r="E11" s="98"/>
      <c r="F11" s="99"/>
      <c r="G11" s="99"/>
      <c r="H11" s="99"/>
      <c r="I11" s="99"/>
      <c r="J11" s="100"/>
      <c r="K11" s="92">
        <f t="shared" si="3"/>
        <v>211</v>
      </c>
      <c r="L11" s="93">
        <f t="shared" si="4"/>
        <v>0</v>
      </c>
      <c r="M11" s="94">
        <f t="shared" si="5"/>
        <v>211</v>
      </c>
      <c r="N11" s="93">
        <f t="shared" si="6"/>
        <v>0</v>
      </c>
      <c r="O11" s="52">
        <f t="shared" si="7"/>
        <v>211</v>
      </c>
      <c r="P11" s="95">
        <f t="shared" si="8"/>
        <v>0.00244212963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0.47430555555555554</v>
      </c>
      <c r="C12" s="115">
        <v>0.47681712962962963</v>
      </c>
      <c r="D12" s="88">
        <f t="shared" si="2"/>
        <v>0.002511574074</v>
      </c>
      <c r="E12" s="98"/>
      <c r="F12" s="99"/>
      <c r="G12" s="99"/>
      <c r="H12" s="99"/>
      <c r="I12" s="99"/>
      <c r="J12" s="100"/>
      <c r="K12" s="92">
        <f t="shared" si="3"/>
        <v>217</v>
      </c>
      <c r="L12" s="93">
        <f t="shared" si="4"/>
        <v>0</v>
      </c>
      <c r="M12" s="94">
        <f t="shared" si="5"/>
        <v>217</v>
      </c>
      <c r="N12" s="93">
        <f t="shared" si="6"/>
        <v>0</v>
      </c>
      <c r="O12" s="52">
        <f t="shared" si="7"/>
        <v>217</v>
      </c>
      <c r="P12" s="95">
        <f t="shared" si="8"/>
        <v>0.002511574074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0.475</v>
      </c>
      <c r="C13" s="115">
        <v>0.4774074074074074</v>
      </c>
      <c r="D13" s="88">
        <f t="shared" si="2"/>
        <v>0.002407407407</v>
      </c>
      <c r="E13" s="98"/>
      <c r="F13" s="99"/>
      <c r="G13" s="99"/>
      <c r="H13" s="99"/>
      <c r="I13" s="99"/>
      <c r="J13" s="100"/>
      <c r="K13" s="92">
        <f t="shared" si="3"/>
        <v>208</v>
      </c>
      <c r="L13" s="93">
        <f t="shared" si="4"/>
        <v>0</v>
      </c>
      <c r="M13" s="94">
        <f t="shared" si="5"/>
        <v>208</v>
      </c>
      <c r="N13" s="93">
        <f t="shared" si="6"/>
        <v>0</v>
      </c>
      <c r="O13" s="52">
        <f t="shared" si="7"/>
        <v>208</v>
      </c>
      <c r="P13" s="95">
        <f t="shared" si="8"/>
        <v>0.002407407407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0.4756944444444444</v>
      </c>
      <c r="C14" s="115">
        <v>0.4780439814814815</v>
      </c>
      <c r="D14" s="88">
        <f t="shared" si="2"/>
        <v>0.002349537037</v>
      </c>
      <c r="E14" s="98"/>
      <c r="F14" s="99"/>
      <c r="G14" s="99"/>
      <c r="H14" s="99"/>
      <c r="I14" s="99"/>
      <c r="J14" s="100"/>
      <c r="K14" s="92">
        <f t="shared" si="3"/>
        <v>203</v>
      </c>
      <c r="L14" s="93">
        <f t="shared" si="4"/>
        <v>0</v>
      </c>
      <c r="M14" s="94">
        <f t="shared" si="5"/>
        <v>203</v>
      </c>
      <c r="N14" s="93">
        <f t="shared" si="6"/>
        <v>0</v>
      </c>
      <c r="O14" s="52">
        <f t="shared" si="7"/>
        <v>203</v>
      </c>
      <c r="P14" s="95">
        <f t="shared" si="8"/>
        <v>0.002349537037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0.47638888888888886</v>
      </c>
      <c r="C15" s="115">
        <v>0.4789236111111111</v>
      </c>
      <c r="D15" s="88">
        <f t="shared" si="2"/>
        <v>0.002534722222</v>
      </c>
      <c r="E15" s="98"/>
      <c r="F15" s="99"/>
      <c r="G15" s="99"/>
      <c r="H15" s="99"/>
      <c r="I15" s="99"/>
      <c r="J15" s="100"/>
      <c r="K15" s="92">
        <f t="shared" si="3"/>
        <v>219</v>
      </c>
      <c r="L15" s="93">
        <f t="shared" si="4"/>
        <v>0</v>
      </c>
      <c r="M15" s="94">
        <f t="shared" si="5"/>
        <v>219</v>
      </c>
      <c r="N15" s="93">
        <f t="shared" si="6"/>
        <v>0</v>
      </c>
      <c r="O15" s="52">
        <f t="shared" si="7"/>
        <v>219</v>
      </c>
      <c r="P15" s="95">
        <f t="shared" si="8"/>
        <v>0.002534722222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0.47708333333333336</v>
      </c>
      <c r="C16" s="115">
        <v>0.4794791666666667</v>
      </c>
      <c r="D16" s="88">
        <f t="shared" si="2"/>
        <v>0.002395833333</v>
      </c>
      <c r="E16" s="98"/>
      <c r="F16" s="99"/>
      <c r="G16" s="99"/>
      <c r="H16" s="99"/>
      <c r="I16" s="99"/>
      <c r="J16" s="100"/>
      <c r="K16" s="92">
        <f t="shared" si="3"/>
        <v>207</v>
      </c>
      <c r="L16" s="93">
        <f t="shared" si="4"/>
        <v>0</v>
      </c>
      <c r="M16" s="94">
        <f t="shared" si="5"/>
        <v>207</v>
      </c>
      <c r="N16" s="93">
        <f t="shared" si="6"/>
        <v>0</v>
      </c>
      <c r="O16" s="52">
        <f t="shared" si="7"/>
        <v>207</v>
      </c>
      <c r="P16" s="95">
        <f t="shared" si="8"/>
        <v>0.002395833333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0.4777777777777778</v>
      </c>
      <c r="C17" s="115">
        <v>0.4800115740740741</v>
      </c>
      <c r="D17" s="88">
        <f t="shared" si="2"/>
        <v>0.002233796296</v>
      </c>
      <c r="E17" s="98"/>
      <c r="F17" s="99"/>
      <c r="G17" s="99"/>
      <c r="H17" s="99"/>
      <c r="I17" s="99"/>
      <c r="J17" s="100"/>
      <c r="K17" s="92">
        <f t="shared" si="3"/>
        <v>193</v>
      </c>
      <c r="L17" s="93">
        <f t="shared" si="4"/>
        <v>0</v>
      </c>
      <c r="M17" s="94">
        <f t="shared" si="5"/>
        <v>193</v>
      </c>
      <c r="N17" s="93">
        <f t="shared" si="6"/>
        <v>0</v>
      </c>
      <c r="O17" s="52">
        <f t="shared" si="7"/>
        <v>193</v>
      </c>
      <c r="P17" s="95">
        <f t="shared" si="8"/>
        <v>0.002233796296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0.4798611111111111</v>
      </c>
      <c r="C18" s="115">
        <v>0.4824189814814815</v>
      </c>
      <c r="D18" s="88">
        <f t="shared" si="2"/>
        <v>0.00255787037</v>
      </c>
      <c r="E18" s="98"/>
      <c r="F18" s="99"/>
      <c r="G18" s="99"/>
      <c r="H18" s="99"/>
      <c r="I18" s="99"/>
      <c r="J18" s="100"/>
      <c r="K18" s="92">
        <f t="shared" si="3"/>
        <v>221</v>
      </c>
      <c r="L18" s="93">
        <f t="shared" si="4"/>
        <v>0</v>
      </c>
      <c r="M18" s="94">
        <f t="shared" si="5"/>
        <v>221</v>
      </c>
      <c r="N18" s="93">
        <f t="shared" si="6"/>
        <v>0</v>
      </c>
      <c r="O18" s="52">
        <f t="shared" si="7"/>
        <v>221</v>
      </c>
      <c r="P18" s="95">
        <f t="shared" si="8"/>
        <v>0.00255787037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4">
        <v>0.48125</v>
      </c>
      <c r="C19" s="115">
        <v>0.4837962962962963</v>
      </c>
      <c r="D19" s="88">
        <f t="shared" si="2"/>
        <v>0.002546296296</v>
      </c>
      <c r="E19" s="98"/>
      <c r="F19" s="99"/>
      <c r="G19" s="99"/>
      <c r="H19" s="99"/>
      <c r="I19" s="99"/>
      <c r="J19" s="100"/>
      <c r="K19" s="92">
        <f t="shared" si="3"/>
        <v>220</v>
      </c>
      <c r="L19" s="93">
        <f t="shared" si="4"/>
        <v>0</v>
      </c>
      <c r="M19" s="94">
        <f t="shared" si="5"/>
        <v>220</v>
      </c>
      <c r="N19" s="93">
        <f t="shared" si="6"/>
        <v>0</v>
      </c>
      <c r="O19" s="52">
        <f t="shared" si="7"/>
        <v>220</v>
      </c>
      <c r="P19" s="95">
        <f t="shared" si="8"/>
        <v>0.002546296296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114">
        <v>0.48541666666666666</v>
      </c>
      <c r="C20" s="115">
        <v>0.48790509259259257</v>
      </c>
      <c r="D20" s="88">
        <f t="shared" si="2"/>
        <v>0.002488425926</v>
      </c>
      <c r="E20" s="98"/>
      <c r="F20" s="99"/>
      <c r="G20" s="99"/>
      <c r="H20" s="99"/>
      <c r="I20" s="99"/>
      <c r="J20" s="100"/>
      <c r="K20" s="92">
        <f t="shared" si="3"/>
        <v>215</v>
      </c>
      <c r="L20" s="93">
        <f t="shared" si="4"/>
        <v>0</v>
      </c>
      <c r="M20" s="94">
        <f t="shared" si="5"/>
        <v>215</v>
      </c>
      <c r="N20" s="93">
        <f t="shared" si="6"/>
        <v>0</v>
      </c>
      <c r="O20" s="52">
        <f t="shared" si="7"/>
        <v>215</v>
      </c>
      <c r="P20" s="95">
        <f t="shared" si="8"/>
        <v>0.002488425926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0.47847222222222224</v>
      </c>
      <c r="C21" s="115">
        <v>0.48096064814814815</v>
      </c>
      <c r="D21" s="88">
        <f t="shared" si="2"/>
        <v>0.002488425926</v>
      </c>
      <c r="E21" s="98"/>
      <c r="F21" s="99"/>
      <c r="G21" s="99"/>
      <c r="H21" s="99"/>
      <c r="I21" s="99"/>
      <c r="J21" s="100"/>
      <c r="K21" s="92">
        <f t="shared" si="3"/>
        <v>215</v>
      </c>
      <c r="L21" s="93">
        <f t="shared" si="4"/>
        <v>0</v>
      </c>
      <c r="M21" s="94">
        <f t="shared" si="5"/>
        <v>215</v>
      </c>
      <c r="N21" s="93">
        <f t="shared" si="6"/>
        <v>0</v>
      </c>
      <c r="O21" s="52">
        <f t="shared" si="7"/>
        <v>215</v>
      </c>
      <c r="P21" s="95">
        <f t="shared" si="8"/>
        <v>0.002488425926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0.48055555555555557</v>
      </c>
      <c r="C22" s="119">
        <v>0.4829861111111111</v>
      </c>
      <c r="D22" s="88">
        <f t="shared" si="2"/>
        <v>0.002430555556</v>
      </c>
      <c r="E22" s="120"/>
      <c r="F22" s="99"/>
      <c r="G22" s="99"/>
      <c r="H22" s="99"/>
      <c r="I22" s="99"/>
      <c r="J22" s="100"/>
      <c r="K22" s="92">
        <f t="shared" si="3"/>
        <v>210</v>
      </c>
      <c r="L22" s="93">
        <f t="shared" si="4"/>
        <v>0</v>
      </c>
      <c r="M22" s="94">
        <f t="shared" si="5"/>
        <v>210</v>
      </c>
      <c r="N22" s="93">
        <f t="shared" si="6"/>
        <v>0</v>
      </c>
      <c r="O22" s="52">
        <f t="shared" si="7"/>
        <v>210</v>
      </c>
      <c r="P22" s="95">
        <f t="shared" si="8"/>
        <v>0.002430555556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0.48194444444444445</v>
      </c>
      <c r="C23" s="119">
        <v>0.48430555555555554</v>
      </c>
      <c r="D23" s="88">
        <f t="shared" si="2"/>
        <v>0.002361111111</v>
      </c>
      <c r="E23" s="120">
        <v>1.0</v>
      </c>
      <c r="F23" s="99"/>
      <c r="G23" s="99"/>
      <c r="H23" s="99"/>
      <c r="I23" s="99"/>
      <c r="J23" s="100"/>
      <c r="K23" s="92">
        <f t="shared" si="3"/>
        <v>204</v>
      </c>
      <c r="L23" s="93">
        <f t="shared" si="4"/>
        <v>10</v>
      </c>
      <c r="M23" s="94">
        <f t="shared" si="5"/>
        <v>214</v>
      </c>
      <c r="N23" s="93">
        <f t="shared" si="6"/>
        <v>0</v>
      </c>
      <c r="O23" s="52">
        <f t="shared" si="7"/>
        <v>214</v>
      </c>
      <c r="P23" s="95">
        <f t="shared" si="8"/>
        <v>0.002476851852</v>
      </c>
      <c r="Q23" s="50">
        <f t="shared" si="9"/>
        <v>17</v>
      </c>
      <c r="R23" s="93" t="str">
        <f t="shared" ref="R23:W23" si="26">REPT(R$4,E23)</f>
        <v>A</v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>A</v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169</v>
      </c>
      <c r="N24" s="93">
        <f t="shared" si="6"/>
        <v>780</v>
      </c>
      <c r="O24" s="93">
        <f t="shared" si="7"/>
        <v>780</v>
      </c>
      <c r="P24" s="95">
        <f t="shared" si="8"/>
        <v>0.009027777778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0.4840277777777778</v>
      </c>
      <c r="C25" s="119">
        <v>0.4866898148148148</v>
      </c>
      <c r="D25" s="88">
        <f t="shared" si="2"/>
        <v>0.002662037037</v>
      </c>
      <c r="E25" s="98"/>
      <c r="F25" s="99"/>
      <c r="G25" s="99"/>
      <c r="H25" s="99"/>
      <c r="I25" s="99"/>
      <c r="J25" s="100"/>
      <c r="K25" s="92">
        <f t="shared" si="3"/>
        <v>230</v>
      </c>
      <c r="L25" s="93">
        <f t="shared" si="4"/>
        <v>0</v>
      </c>
      <c r="M25" s="94">
        <f t="shared" si="5"/>
        <v>230</v>
      </c>
      <c r="N25" s="93">
        <f t="shared" si="6"/>
        <v>0</v>
      </c>
      <c r="O25" s="52">
        <f t="shared" si="7"/>
        <v>230</v>
      </c>
      <c r="P25" s="95">
        <f t="shared" si="8"/>
        <v>0.002662037037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0.48333333333333334</v>
      </c>
      <c r="C26" s="119">
        <v>0.4859953703703704</v>
      </c>
      <c r="D26" s="88">
        <f t="shared" si="2"/>
        <v>0.002662037037</v>
      </c>
      <c r="E26" s="102"/>
      <c r="F26" s="103"/>
      <c r="G26" s="103"/>
      <c r="H26" s="103"/>
      <c r="I26" s="103"/>
      <c r="J26" s="104"/>
      <c r="K26" s="92">
        <f t="shared" si="3"/>
        <v>230</v>
      </c>
      <c r="L26" s="93">
        <f t="shared" si="4"/>
        <v>0</v>
      </c>
      <c r="M26" s="94">
        <f t="shared" si="5"/>
        <v>230</v>
      </c>
      <c r="N26" s="93">
        <f t="shared" si="6"/>
        <v>0</v>
      </c>
      <c r="O26" s="52">
        <f t="shared" si="7"/>
        <v>230</v>
      </c>
      <c r="P26" s="95">
        <f t="shared" si="8"/>
        <v>0.002662037037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0.4847222222222222</v>
      </c>
      <c r="C27" s="119">
        <v>0.4875347222222222</v>
      </c>
      <c r="D27" s="88">
        <f t="shared" si="2"/>
        <v>0.0028125</v>
      </c>
      <c r="E27" s="98"/>
      <c r="F27" s="99"/>
      <c r="G27" s="99"/>
      <c r="H27" s="99"/>
      <c r="I27" s="99"/>
      <c r="J27" s="100"/>
      <c r="K27" s="92">
        <f t="shared" si="3"/>
        <v>243</v>
      </c>
      <c r="L27" s="93">
        <f t="shared" si="4"/>
        <v>0</v>
      </c>
      <c r="M27" s="94">
        <f t="shared" si="5"/>
        <v>243</v>
      </c>
      <c r="N27" s="93">
        <f t="shared" si="6"/>
        <v>0</v>
      </c>
      <c r="O27" s="52">
        <f t="shared" si="7"/>
        <v>243</v>
      </c>
      <c r="P27" s="95">
        <f t="shared" si="8"/>
        <v>0.0028125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0.4826388888888889</v>
      </c>
      <c r="C28" s="119">
        <v>0.48497685185185185</v>
      </c>
      <c r="D28" s="88">
        <f t="shared" si="2"/>
        <v>0.002337962963</v>
      </c>
      <c r="E28" s="120">
        <v>1.0</v>
      </c>
      <c r="F28" s="99"/>
      <c r="G28" s="99"/>
      <c r="H28" s="99"/>
      <c r="I28" s="99"/>
      <c r="J28" s="100"/>
      <c r="K28" s="92">
        <f t="shared" si="3"/>
        <v>202</v>
      </c>
      <c r="L28" s="93">
        <f t="shared" si="4"/>
        <v>10</v>
      </c>
      <c r="M28" s="94">
        <f t="shared" si="5"/>
        <v>212</v>
      </c>
      <c r="N28" s="93">
        <f t="shared" si="6"/>
        <v>0</v>
      </c>
      <c r="O28" s="52">
        <f t="shared" si="7"/>
        <v>212</v>
      </c>
      <c r="P28" s="95">
        <f t="shared" si="8"/>
        <v>0.002453703704</v>
      </c>
      <c r="Q28" s="50">
        <f t="shared" si="9"/>
        <v>22</v>
      </c>
      <c r="R28" s="93" t="str">
        <f t="shared" ref="R28:W28" si="31">REPT(R$4,E28)</f>
        <v>A</v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>A</v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169</v>
      </c>
      <c r="N29" s="93">
        <f t="shared" si="6"/>
        <v>780</v>
      </c>
      <c r="O29" s="93">
        <f t="shared" si="7"/>
        <v>780</v>
      </c>
      <c r="P29" s="95">
        <f t="shared" si="8"/>
        <v>0.009027777778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0.4875</v>
      </c>
      <c r="C30" s="119">
        <v>0.4901041666666667</v>
      </c>
      <c r="D30" s="88">
        <f t="shared" si="2"/>
        <v>0.002604166667</v>
      </c>
      <c r="E30" s="98"/>
      <c r="F30" s="99"/>
      <c r="G30" s="99"/>
      <c r="H30" s="99"/>
      <c r="I30" s="99"/>
      <c r="J30" s="100"/>
      <c r="K30" s="92">
        <f t="shared" si="3"/>
        <v>225</v>
      </c>
      <c r="L30" s="93">
        <f t="shared" si="4"/>
        <v>0</v>
      </c>
      <c r="M30" s="94">
        <f t="shared" si="5"/>
        <v>225</v>
      </c>
      <c r="N30" s="93">
        <f t="shared" si="6"/>
        <v>0</v>
      </c>
      <c r="O30" s="52">
        <f t="shared" si="7"/>
        <v>225</v>
      </c>
      <c r="P30" s="95">
        <f t="shared" si="8"/>
        <v>0.002604166667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00"/>
      <c r="K31" s="92">
        <f t="shared" si="3"/>
        <v>0</v>
      </c>
      <c r="L31" s="93">
        <f t="shared" si="4"/>
        <v>0</v>
      </c>
      <c r="M31" s="94">
        <f t="shared" si="5"/>
        <v>169</v>
      </c>
      <c r="N31" s="93">
        <f t="shared" si="6"/>
        <v>780</v>
      </c>
      <c r="O31" s="93">
        <f t="shared" si="7"/>
        <v>780</v>
      </c>
      <c r="P31" s="95">
        <f t="shared" si="8"/>
        <v>0.009027777778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/>
      </c>
      <c r="X31" s="93"/>
      <c r="Y31" s="93"/>
      <c r="Z31" s="93" t="str">
        <f t="shared" si="11"/>
        <v/>
      </c>
      <c r="AA31" s="93"/>
    </row>
    <row r="32" ht="14.25" customHeight="1">
      <c r="A32" s="50">
        <v>26.0</v>
      </c>
      <c r="B32" s="118">
        <v>0.48680555555555555</v>
      </c>
      <c r="C32" s="119">
        <v>0.48930555555555555</v>
      </c>
      <c r="D32" s="88">
        <f t="shared" si="2"/>
        <v>0.0025</v>
      </c>
      <c r="E32" s="98"/>
      <c r="F32" s="99"/>
      <c r="G32" s="99"/>
      <c r="H32" s="99"/>
      <c r="I32" s="99"/>
      <c r="J32" s="100"/>
      <c r="K32" s="92">
        <f t="shared" si="3"/>
        <v>216</v>
      </c>
      <c r="L32" s="93">
        <f t="shared" si="4"/>
        <v>0</v>
      </c>
      <c r="M32" s="94">
        <f t="shared" si="5"/>
        <v>216</v>
      </c>
      <c r="N32" s="93">
        <f t="shared" si="6"/>
        <v>0</v>
      </c>
      <c r="O32" s="52">
        <f t="shared" si="7"/>
        <v>216</v>
      </c>
      <c r="P32" s="95">
        <f t="shared" si="8"/>
        <v>0.0025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0.49027777777777776</v>
      </c>
      <c r="C33" s="119">
        <v>0.4926273148148148</v>
      </c>
      <c r="D33" s="88">
        <f t="shared" si="2"/>
        <v>0.002349537037</v>
      </c>
      <c r="E33" s="98"/>
      <c r="F33" s="99"/>
      <c r="G33" s="99"/>
      <c r="H33" s="99"/>
      <c r="I33" s="99"/>
      <c r="J33" s="100"/>
      <c r="K33" s="92">
        <f t="shared" si="3"/>
        <v>203</v>
      </c>
      <c r="L33" s="93">
        <f t="shared" si="4"/>
        <v>0</v>
      </c>
      <c r="M33" s="94">
        <f t="shared" si="5"/>
        <v>203</v>
      </c>
      <c r="N33" s="93">
        <f t="shared" si="6"/>
        <v>0</v>
      </c>
      <c r="O33" s="52">
        <f t="shared" si="7"/>
        <v>203</v>
      </c>
      <c r="P33" s="95">
        <f t="shared" si="8"/>
        <v>0.002349537037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0.48819444444444443</v>
      </c>
      <c r="C34" s="119">
        <v>0.49086805555555557</v>
      </c>
      <c r="D34" s="88">
        <f t="shared" si="2"/>
        <v>0.002673611111</v>
      </c>
      <c r="E34" s="120">
        <v>1.0</v>
      </c>
      <c r="F34" s="99"/>
      <c r="G34" s="99"/>
      <c r="H34" s="99"/>
      <c r="I34" s="99"/>
      <c r="J34" s="100"/>
      <c r="K34" s="92">
        <f t="shared" si="3"/>
        <v>231</v>
      </c>
      <c r="L34" s="93">
        <f t="shared" si="4"/>
        <v>10</v>
      </c>
      <c r="M34" s="94">
        <f t="shared" si="5"/>
        <v>241</v>
      </c>
      <c r="N34" s="93">
        <f t="shared" si="6"/>
        <v>0</v>
      </c>
      <c r="O34" s="52">
        <f t="shared" si="7"/>
        <v>241</v>
      </c>
      <c r="P34" s="95">
        <f t="shared" si="8"/>
        <v>0.002789351852</v>
      </c>
      <c r="Q34" s="50">
        <f t="shared" si="9"/>
        <v>28</v>
      </c>
      <c r="R34" s="93" t="str">
        <f t="shared" ref="R34:W34" si="37">REPT(R$4,E34)</f>
        <v>A</v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>A</v>
      </c>
      <c r="AA34" s="93"/>
    </row>
    <row r="35" ht="14.25" customHeight="1">
      <c r="A35" s="50">
        <v>29.0</v>
      </c>
      <c r="B35" s="118">
        <v>0.4888888888888889</v>
      </c>
      <c r="C35" s="119">
        <v>0.49128472222222225</v>
      </c>
      <c r="D35" s="88">
        <f t="shared" si="2"/>
        <v>0.002395833333</v>
      </c>
      <c r="E35" s="120">
        <v>1.0</v>
      </c>
      <c r="F35" s="99"/>
      <c r="G35" s="99"/>
      <c r="H35" s="99"/>
      <c r="I35" s="99"/>
      <c r="J35" s="100"/>
      <c r="K35" s="92">
        <f t="shared" si="3"/>
        <v>207</v>
      </c>
      <c r="L35" s="93">
        <f t="shared" si="4"/>
        <v>10</v>
      </c>
      <c r="M35" s="94">
        <f t="shared" si="5"/>
        <v>217</v>
      </c>
      <c r="N35" s="93">
        <f t="shared" si="6"/>
        <v>0</v>
      </c>
      <c r="O35" s="52">
        <f t="shared" si="7"/>
        <v>217</v>
      </c>
      <c r="P35" s="95">
        <f t="shared" si="8"/>
        <v>0.002511574074</v>
      </c>
      <c r="Q35" s="50">
        <f t="shared" si="9"/>
        <v>29</v>
      </c>
      <c r="R35" s="93" t="str">
        <f t="shared" ref="R35:W35" si="38">REPT(R$4,E35)</f>
        <v>A</v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A</v>
      </c>
      <c r="AA35" s="93"/>
    </row>
    <row r="36" ht="14.25" customHeight="1">
      <c r="A36" s="50">
        <v>30.0</v>
      </c>
      <c r="B36" s="118">
        <v>0.4909722222222222</v>
      </c>
      <c r="C36" s="119">
        <v>0.49364583333333334</v>
      </c>
      <c r="D36" s="88">
        <f t="shared" si="2"/>
        <v>0.002673611111</v>
      </c>
      <c r="E36" s="98"/>
      <c r="F36" s="99"/>
      <c r="G36" s="99"/>
      <c r="H36" s="123"/>
      <c r="I36" s="99"/>
      <c r="J36" s="100"/>
      <c r="K36" s="92">
        <f t="shared" si="3"/>
        <v>231</v>
      </c>
      <c r="L36" s="93">
        <f t="shared" si="4"/>
        <v>0</v>
      </c>
      <c r="M36" s="94">
        <f t="shared" si="5"/>
        <v>231</v>
      </c>
      <c r="N36" s="93">
        <f t="shared" si="6"/>
        <v>0</v>
      </c>
      <c r="O36" s="52">
        <f t="shared" si="7"/>
        <v>231</v>
      </c>
      <c r="P36" s="95">
        <f t="shared" si="8"/>
        <v>0.002673611111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0.49166666666666664</v>
      </c>
      <c r="C37" s="119">
        <v>0.49440972222222224</v>
      </c>
      <c r="D37" s="88">
        <f t="shared" si="2"/>
        <v>0.002743055556</v>
      </c>
      <c r="E37" s="98"/>
      <c r="F37" s="99"/>
      <c r="G37" s="99"/>
      <c r="H37" s="123"/>
      <c r="I37" s="99"/>
      <c r="J37" s="100"/>
      <c r="K37" s="92">
        <f t="shared" si="3"/>
        <v>237</v>
      </c>
      <c r="L37" s="93">
        <f t="shared" si="4"/>
        <v>0</v>
      </c>
      <c r="M37" s="94">
        <f t="shared" si="5"/>
        <v>237</v>
      </c>
      <c r="N37" s="93">
        <f t="shared" si="6"/>
        <v>0</v>
      </c>
      <c r="O37" s="52">
        <f t="shared" si="7"/>
        <v>237</v>
      </c>
      <c r="P37" s="95">
        <f t="shared" si="8"/>
        <v>0.002743055556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18">
        <v>0.49236111111111114</v>
      </c>
      <c r="C38" s="119">
        <v>0.4949189814814815</v>
      </c>
      <c r="D38" s="88">
        <f t="shared" si="2"/>
        <v>0.00255787037</v>
      </c>
      <c r="E38" s="98"/>
      <c r="F38" s="99"/>
      <c r="G38" s="99"/>
      <c r="H38" s="99"/>
      <c r="I38" s="99"/>
      <c r="J38" s="100"/>
      <c r="K38" s="92">
        <f t="shared" si="3"/>
        <v>221</v>
      </c>
      <c r="L38" s="93">
        <f t="shared" si="4"/>
        <v>0</v>
      </c>
      <c r="M38" s="94">
        <f t="shared" si="5"/>
        <v>221</v>
      </c>
      <c r="N38" s="93">
        <f t="shared" si="6"/>
        <v>0</v>
      </c>
      <c r="O38" s="52">
        <f t="shared" si="7"/>
        <v>221</v>
      </c>
      <c r="P38" s="95">
        <f t="shared" si="8"/>
        <v>0.00255787037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0.4930555555555556</v>
      </c>
      <c r="C39" s="119">
        <v>0.4955787037037037</v>
      </c>
      <c r="D39" s="88">
        <f t="shared" si="2"/>
        <v>0.002523148148</v>
      </c>
      <c r="E39" s="98"/>
      <c r="F39" s="99"/>
      <c r="G39" s="99"/>
      <c r="H39" s="99"/>
      <c r="I39" s="99"/>
      <c r="J39" s="100"/>
      <c r="K39" s="92">
        <f t="shared" si="3"/>
        <v>218</v>
      </c>
      <c r="L39" s="93">
        <f t="shared" si="4"/>
        <v>0</v>
      </c>
      <c r="M39" s="94">
        <f t="shared" si="5"/>
        <v>218</v>
      </c>
      <c r="N39" s="93">
        <f t="shared" si="6"/>
        <v>0</v>
      </c>
      <c r="O39" s="52">
        <f t="shared" si="7"/>
        <v>218</v>
      </c>
      <c r="P39" s="95">
        <f t="shared" si="8"/>
        <v>0.002523148148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0.49375</v>
      </c>
      <c r="C40" s="119">
        <v>0.49635416666666665</v>
      </c>
      <c r="D40" s="88">
        <f t="shared" si="2"/>
        <v>0.002604166667</v>
      </c>
      <c r="E40" s="98"/>
      <c r="F40" s="99"/>
      <c r="G40" s="99"/>
      <c r="H40" s="99"/>
      <c r="I40" s="99"/>
      <c r="J40" s="100"/>
      <c r="K40" s="92">
        <f t="shared" si="3"/>
        <v>225</v>
      </c>
      <c r="L40" s="93">
        <f t="shared" si="4"/>
        <v>0</v>
      </c>
      <c r="M40" s="94">
        <f t="shared" si="5"/>
        <v>225</v>
      </c>
      <c r="N40" s="93">
        <f t="shared" si="6"/>
        <v>0</v>
      </c>
      <c r="O40" s="52">
        <f t="shared" si="7"/>
        <v>225</v>
      </c>
      <c r="P40" s="95">
        <f t="shared" si="8"/>
        <v>0.002604166667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118">
        <v>0.49444444444444446</v>
      </c>
      <c r="C41" s="119">
        <v>0.4973032407407407</v>
      </c>
      <c r="D41" s="88">
        <f t="shared" si="2"/>
        <v>0.002858796296</v>
      </c>
      <c r="E41" s="98"/>
      <c r="F41" s="99"/>
      <c r="G41" s="99"/>
      <c r="H41" s="99"/>
      <c r="I41" s="99"/>
      <c r="J41" s="100"/>
      <c r="K41" s="92">
        <f t="shared" si="3"/>
        <v>247</v>
      </c>
      <c r="L41" s="93">
        <f t="shared" si="4"/>
        <v>0</v>
      </c>
      <c r="M41" s="94">
        <f t="shared" si="5"/>
        <v>247</v>
      </c>
      <c r="N41" s="93">
        <f t="shared" si="6"/>
        <v>0</v>
      </c>
      <c r="O41" s="52">
        <f t="shared" si="7"/>
        <v>247</v>
      </c>
      <c r="P41" s="95">
        <f t="shared" si="8"/>
        <v>0.002858796296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0.49583333333333335</v>
      </c>
      <c r="C42" s="119">
        <v>0.49908564814814815</v>
      </c>
      <c r="D42" s="88">
        <f t="shared" si="2"/>
        <v>0.003252314815</v>
      </c>
      <c r="E42" s="120">
        <v>2.0</v>
      </c>
      <c r="F42" s="99"/>
      <c r="G42" s="99"/>
      <c r="H42" s="99"/>
      <c r="I42" s="99"/>
      <c r="J42" s="100"/>
      <c r="K42" s="92">
        <f t="shared" si="3"/>
        <v>281</v>
      </c>
      <c r="L42" s="93">
        <f t="shared" si="4"/>
        <v>20</v>
      </c>
      <c r="M42" s="94">
        <f t="shared" si="5"/>
        <v>301</v>
      </c>
      <c r="N42" s="93">
        <f t="shared" si="6"/>
        <v>0</v>
      </c>
      <c r="O42" s="52">
        <f t="shared" si="7"/>
        <v>301</v>
      </c>
      <c r="P42" s="95">
        <f t="shared" si="8"/>
        <v>0.003483796296</v>
      </c>
      <c r="Q42" s="50">
        <f t="shared" si="9"/>
        <v>36</v>
      </c>
      <c r="R42" s="93" t="str">
        <f t="shared" ref="R42:W42" si="45">REPT(R$4,E42)</f>
        <v>AA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AA</v>
      </c>
      <c r="AA42" s="93"/>
    </row>
    <row r="43" ht="14.25" customHeight="1">
      <c r="A43" s="50">
        <v>37.0</v>
      </c>
      <c r="B43" s="118">
        <v>0.4951388888888889</v>
      </c>
      <c r="C43" s="119">
        <v>0.49766203703703704</v>
      </c>
      <c r="D43" s="88">
        <f t="shared" si="2"/>
        <v>0.002523148148</v>
      </c>
      <c r="E43" s="98"/>
      <c r="F43" s="99"/>
      <c r="G43" s="99"/>
      <c r="H43" s="99"/>
      <c r="I43" s="99"/>
      <c r="J43" s="100"/>
      <c r="K43" s="92">
        <f t="shared" si="3"/>
        <v>218</v>
      </c>
      <c r="L43" s="93">
        <f t="shared" si="4"/>
        <v>0</v>
      </c>
      <c r="M43" s="94">
        <f t="shared" si="5"/>
        <v>218</v>
      </c>
      <c r="N43" s="93">
        <f t="shared" si="6"/>
        <v>0</v>
      </c>
      <c r="O43" s="52">
        <f t="shared" si="7"/>
        <v>218</v>
      </c>
      <c r="P43" s="95">
        <f t="shared" si="8"/>
        <v>0.002523148148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0.4979166666666667</v>
      </c>
      <c r="C44" s="119">
        <v>0.5010185185185185</v>
      </c>
      <c r="D44" s="88">
        <f t="shared" si="2"/>
        <v>0.003101851852</v>
      </c>
      <c r="E44" s="98"/>
      <c r="F44" s="99"/>
      <c r="G44" s="99"/>
      <c r="H44" s="99"/>
      <c r="I44" s="99"/>
      <c r="J44" s="100"/>
      <c r="K44" s="92">
        <f t="shared" si="3"/>
        <v>268</v>
      </c>
      <c r="L44" s="93">
        <f t="shared" si="4"/>
        <v>0</v>
      </c>
      <c r="M44" s="94">
        <f t="shared" si="5"/>
        <v>268</v>
      </c>
      <c r="N44" s="93">
        <f t="shared" si="6"/>
        <v>0</v>
      </c>
      <c r="O44" s="52">
        <f t="shared" si="7"/>
        <v>268</v>
      </c>
      <c r="P44" s="95">
        <f t="shared" si="8"/>
        <v>0.003101851852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0.4965277777777778</v>
      </c>
      <c r="C45" s="119">
        <v>0.4992361111111111</v>
      </c>
      <c r="D45" s="88">
        <f t="shared" si="2"/>
        <v>0.002708333333</v>
      </c>
      <c r="E45" s="98"/>
      <c r="F45" s="99"/>
      <c r="G45" s="99"/>
      <c r="H45" s="99"/>
      <c r="I45" s="99"/>
      <c r="J45" s="100"/>
      <c r="K45" s="92">
        <f t="shared" si="3"/>
        <v>234</v>
      </c>
      <c r="L45" s="93">
        <f t="shared" si="4"/>
        <v>0</v>
      </c>
      <c r="M45" s="94">
        <f t="shared" si="5"/>
        <v>234</v>
      </c>
      <c r="N45" s="93">
        <f t="shared" si="6"/>
        <v>0</v>
      </c>
      <c r="O45" s="52">
        <f t="shared" si="7"/>
        <v>234</v>
      </c>
      <c r="P45" s="95">
        <f t="shared" si="8"/>
        <v>0.002708333333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169</v>
      </c>
      <c r="N46" s="93">
        <f t="shared" si="6"/>
        <v>780</v>
      </c>
      <c r="O46" s="93">
        <f t="shared" si="7"/>
        <v>780</v>
      </c>
      <c r="P46" s="95">
        <f t="shared" si="8"/>
        <v>0.009027777778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0.49722222222222223</v>
      </c>
      <c r="C47" s="119">
        <v>0.4996875</v>
      </c>
      <c r="D47" s="88">
        <f t="shared" si="2"/>
        <v>0.002465277778</v>
      </c>
      <c r="E47" s="98"/>
      <c r="F47" s="99"/>
      <c r="G47" s="99"/>
      <c r="H47" s="99"/>
      <c r="I47" s="99"/>
      <c r="J47" s="100"/>
      <c r="K47" s="92">
        <f t="shared" si="3"/>
        <v>213</v>
      </c>
      <c r="L47" s="93">
        <f t="shared" si="4"/>
        <v>0</v>
      </c>
      <c r="M47" s="94">
        <f t="shared" si="5"/>
        <v>213</v>
      </c>
      <c r="N47" s="93">
        <f t="shared" si="6"/>
        <v>0</v>
      </c>
      <c r="O47" s="52">
        <f t="shared" si="7"/>
        <v>213</v>
      </c>
      <c r="P47" s="95">
        <f t="shared" si="8"/>
        <v>0.002465277778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0.4986111111111111</v>
      </c>
      <c r="C48" s="119">
        <v>0.5013078703703704</v>
      </c>
      <c r="D48" s="88">
        <f t="shared" si="2"/>
        <v>0.002696759259</v>
      </c>
      <c r="E48" s="98"/>
      <c r="F48" s="99"/>
      <c r="G48" s="99"/>
      <c r="H48" s="99"/>
      <c r="I48" s="99"/>
      <c r="J48" s="100"/>
      <c r="K48" s="92">
        <f t="shared" si="3"/>
        <v>233</v>
      </c>
      <c r="L48" s="93">
        <f t="shared" si="4"/>
        <v>0</v>
      </c>
      <c r="M48" s="94">
        <f t="shared" si="5"/>
        <v>233</v>
      </c>
      <c r="N48" s="93">
        <f t="shared" si="6"/>
        <v>0</v>
      </c>
      <c r="O48" s="52">
        <f t="shared" si="7"/>
        <v>233</v>
      </c>
      <c r="P48" s="95">
        <f t="shared" si="8"/>
        <v>0.002696759259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118">
        <v>0.49930555555555556</v>
      </c>
      <c r="C49" s="119">
        <v>0.5019791666666666</v>
      </c>
      <c r="D49" s="88">
        <f t="shared" si="2"/>
        <v>0.002673611111</v>
      </c>
      <c r="E49" s="98"/>
      <c r="F49" s="99"/>
      <c r="G49" s="99"/>
      <c r="H49" s="99"/>
      <c r="I49" s="99"/>
      <c r="J49" s="100"/>
      <c r="K49" s="92">
        <f t="shared" si="3"/>
        <v>231</v>
      </c>
      <c r="L49" s="93">
        <f t="shared" si="4"/>
        <v>0</v>
      </c>
      <c r="M49" s="94">
        <f t="shared" si="5"/>
        <v>231</v>
      </c>
      <c r="N49" s="93">
        <f t="shared" si="6"/>
        <v>0</v>
      </c>
      <c r="O49" s="52">
        <f t="shared" si="7"/>
        <v>231</v>
      </c>
      <c r="P49" s="95">
        <f t="shared" si="8"/>
        <v>0.002673611111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0.5</v>
      </c>
      <c r="C50" s="119">
        <v>0.5026851851851852</v>
      </c>
      <c r="D50" s="88">
        <f t="shared" si="2"/>
        <v>0.002685185185</v>
      </c>
      <c r="E50" s="98"/>
      <c r="F50" s="99"/>
      <c r="G50" s="99"/>
      <c r="H50" s="99"/>
      <c r="I50" s="99"/>
      <c r="J50" s="100"/>
      <c r="K50" s="92">
        <f t="shared" si="3"/>
        <v>232</v>
      </c>
      <c r="L50" s="93">
        <f t="shared" si="4"/>
        <v>0</v>
      </c>
      <c r="M50" s="94">
        <f t="shared" si="5"/>
        <v>232</v>
      </c>
      <c r="N50" s="93">
        <f t="shared" si="6"/>
        <v>0</v>
      </c>
      <c r="O50" s="52">
        <f t="shared" si="7"/>
        <v>232</v>
      </c>
      <c r="P50" s="95">
        <f t="shared" si="8"/>
        <v>0.002685185185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0.5020833333333333</v>
      </c>
      <c r="C51" s="119">
        <v>0.5047222222222222</v>
      </c>
      <c r="D51" s="88">
        <f t="shared" si="2"/>
        <v>0.002638888889</v>
      </c>
      <c r="E51" s="98"/>
      <c r="F51" s="99"/>
      <c r="G51" s="99"/>
      <c r="H51" s="99"/>
      <c r="I51" s="99"/>
      <c r="J51" s="100"/>
      <c r="K51" s="92">
        <f t="shared" si="3"/>
        <v>228</v>
      </c>
      <c r="L51" s="93">
        <f t="shared" si="4"/>
        <v>0</v>
      </c>
      <c r="M51" s="94">
        <f t="shared" si="5"/>
        <v>228</v>
      </c>
      <c r="N51" s="93">
        <f t="shared" si="6"/>
        <v>0</v>
      </c>
      <c r="O51" s="52">
        <f t="shared" si="7"/>
        <v>228</v>
      </c>
      <c r="P51" s="95">
        <f t="shared" si="8"/>
        <v>0.002638888889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169</v>
      </c>
      <c r="N52" s="93">
        <f t="shared" si="6"/>
        <v>780</v>
      </c>
      <c r="O52" s="93">
        <f t="shared" si="7"/>
        <v>780</v>
      </c>
      <c r="P52" s="95">
        <f t="shared" si="8"/>
        <v>0.009027777778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0.5006944444444444</v>
      </c>
      <c r="C53" s="119">
        <v>0.5035069444444444</v>
      </c>
      <c r="D53" s="88">
        <f t="shared" si="2"/>
        <v>0.0028125</v>
      </c>
      <c r="E53" s="98"/>
      <c r="F53" s="99"/>
      <c r="G53" s="99"/>
      <c r="H53" s="99"/>
      <c r="I53" s="99"/>
      <c r="J53" s="100"/>
      <c r="K53" s="92">
        <f t="shared" si="3"/>
        <v>243</v>
      </c>
      <c r="L53" s="93">
        <f t="shared" si="4"/>
        <v>0</v>
      </c>
      <c r="M53" s="94">
        <f t="shared" si="5"/>
        <v>243</v>
      </c>
      <c r="N53" s="93">
        <f t="shared" si="6"/>
        <v>0</v>
      </c>
      <c r="O53" s="52">
        <f t="shared" si="7"/>
        <v>243</v>
      </c>
      <c r="P53" s="95">
        <f t="shared" si="8"/>
        <v>0.0028125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00"/>
      <c r="K54" s="92">
        <f t="shared" si="3"/>
        <v>0</v>
      </c>
      <c r="L54" s="93">
        <f t="shared" si="4"/>
        <v>0</v>
      </c>
      <c r="M54" s="94">
        <f t="shared" si="5"/>
        <v>169</v>
      </c>
      <c r="N54" s="93">
        <f t="shared" si="6"/>
        <v>780</v>
      </c>
      <c r="O54" s="93">
        <f t="shared" si="7"/>
        <v>780</v>
      </c>
      <c r="P54" s="95">
        <f t="shared" si="8"/>
        <v>0.009027777778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/>
      </c>
      <c r="X54" s="93"/>
      <c r="Y54" s="93"/>
      <c r="Z54" s="93" t="str">
        <f t="shared" si="11"/>
        <v/>
      </c>
      <c r="AA54" s="93"/>
    </row>
    <row r="55" ht="14.25" customHeight="1">
      <c r="A55" s="50">
        <v>49.0</v>
      </c>
      <c r="B55" s="118">
        <v>0.5027777777777778</v>
      </c>
      <c r="C55" s="119">
        <v>0.5054166666666666</v>
      </c>
      <c r="D55" s="88">
        <f t="shared" si="2"/>
        <v>0.002638888889</v>
      </c>
      <c r="E55" s="98"/>
      <c r="F55" s="99"/>
      <c r="G55" s="99"/>
      <c r="H55" s="99"/>
      <c r="I55" s="99"/>
      <c r="J55" s="100"/>
      <c r="K55" s="92">
        <f t="shared" si="3"/>
        <v>228</v>
      </c>
      <c r="L55" s="93">
        <f t="shared" si="4"/>
        <v>0</v>
      </c>
      <c r="M55" s="94">
        <f t="shared" si="5"/>
        <v>228</v>
      </c>
      <c r="N55" s="93">
        <f t="shared" si="6"/>
        <v>0</v>
      </c>
      <c r="O55" s="52">
        <f t="shared" si="7"/>
        <v>228</v>
      </c>
      <c r="P55" s="95">
        <f t="shared" si="8"/>
        <v>0.002638888889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0.5034722222222222</v>
      </c>
      <c r="C56" s="119">
        <v>0.506724537037037</v>
      </c>
      <c r="D56" s="88">
        <f t="shared" si="2"/>
        <v>0.003252314815</v>
      </c>
      <c r="E56" s="98"/>
      <c r="F56" s="99"/>
      <c r="G56" s="99"/>
      <c r="H56" s="99"/>
      <c r="I56" s="99"/>
      <c r="J56" s="100"/>
      <c r="K56" s="92">
        <f t="shared" si="3"/>
        <v>281</v>
      </c>
      <c r="L56" s="93">
        <f t="shared" si="4"/>
        <v>0</v>
      </c>
      <c r="M56" s="94">
        <f t="shared" si="5"/>
        <v>281</v>
      </c>
      <c r="N56" s="93">
        <f t="shared" si="6"/>
        <v>0</v>
      </c>
      <c r="O56" s="52">
        <f t="shared" si="7"/>
        <v>281</v>
      </c>
      <c r="P56" s="95">
        <f t="shared" si="8"/>
        <v>0.003252314815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5.0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113.0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300.0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0.4791666666666667</v>
      </c>
      <c r="C7" s="115">
        <v>0.4809259259259259</v>
      </c>
      <c r="D7" s="88">
        <f t="shared" ref="D7:D56" si="2">C7-B7</f>
        <v>0.001759259259</v>
      </c>
      <c r="E7" s="89"/>
      <c r="F7" s="90"/>
      <c r="G7" s="90"/>
      <c r="H7" s="90"/>
      <c r="I7" s="90"/>
      <c r="J7" s="91"/>
      <c r="K7" s="92">
        <f t="shared" ref="K7:K56" si="3">D7*86400</f>
        <v>152</v>
      </c>
      <c r="L7" s="93">
        <f t="shared" ref="L7:L56" si="4">SUMPRODUCT(E7:H7,E$6:H$6)</f>
        <v>0</v>
      </c>
      <c r="M7" s="94">
        <f t="shared" ref="M7:M56" si="5">MAX(MIN(K7+L7,$D$3),$D$2)</f>
        <v>152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152</v>
      </c>
      <c r="P7" s="95">
        <f t="shared" ref="P7:P56" si="8">O7/86400</f>
        <v>0.001759259259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/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/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113</v>
      </c>
      <c r="N8" s="93">
        <f t="shared" si="6"/>
        <v>600</v>
      </c>
      <c r="O8" s="93">
        <f t="shared" si="7"/>
        <v>600</v>
      </c>
      <c r="P8" s="95">
        <f t="shared" si="8"/>
        <v>0.006944444444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0.4798611111111111</v>
      </c>
      <c r="C9" s="115">
        <v>0.4816782407407407</v>
      </c>
      <c r="D9" s="88">
        <f t="shared" si="2"/>
        <v>0.00181712963</v>
      </c>
      <c r="E9" s="98"/>
      <c r="F9" s="99"/>
      <c r="G9" s="99"/>
      <c r="H9" s="99"/>
      <c r="I9" s="99"/>
      <c r="J9" s="100"/>
      <c r="K9" s="92">
        <f t="shared" si="3"/>
        <v>157</v>
      </c>
      <c r="L9" s="93">
        <f t="shared" si="4"/>
        <v>0</v>
      </c>
      <c r="M9" s="94">
        <f t="shared" si="5"/>
        <v>157</v>
      </c>
      <c r="N9" s="93">
        <f t="shared" si="6"/>
        <v>0</v>
      </c>
      <c r="O9" s="52">
        <f t="shared" si="7"/>
        <v>157</v>
      </c>
      <c r="P9" s="95">
        <f t="shared" si="8"/>
        <v>0.00181712963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0.48055555555555557</v>
      </c>
      <c r="C10" s="115">
        <v>0.48236111111111113</v>
      </c>
      <c r="D10" s="88">
        <f t="shared" si="2"/>
        <v>0.001805555556</v>
      </c>
      <c r="E10" s="98"/>
      <c r="F10" s="99"/>
      <c r="G10" s="99"/>
      <c r="H10" s="99"/>
      <c r="I10" s="99"/>
      <c r="J10" s="100"/>
      <c r="K10" s="92">
        <f t="shared" si="3"/>
        <v>156</v>
      </c>
      <c r="L10" s="93">
        <f t="shared" si="4"/>
        <v>0</v>
      </c>
      <c r="M10" s="94">
        <f t="shared" si="5"/>
        <v>156</v>
      </c>
      <c r="N10" s="93">
        <f t="shared" si="6"/>
        <v>0</v>
      </c>
      <c r="O10" s="52">
        <f t="shared" si="7"/>
        <v>156</v>
      </c>
      <c r="P10" s="95">
        <f t="shared" si="8"/>
        <v>0.001805555556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/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/>
      </c>
      <c r="AA10" s="93"/>
    </row>
    <row r="11" ht="14.25" customHeight="1">
      <c r="A11" s="50">
        <v>5.0</v>
      </c>
      <c r="B11" s="114">
        <v>0.48125</v>
      </c>
      <c r="C11" s="115">
        <v>0.48305555555555557</v>
      </c>
      <c r="D11" s="88">
        <f t="shared" si="2"/>
        <v>0.001805555556</v>
      </c>
      <c r="E11" s="98"/>
      <c r="F11" s="99"/>
      <c r="G11" s="99"/>
      <c r="H11" s="99"/>
      <c r="I11" s="99"/>
      <c r="J11" s="100"/>
      <c r="K11" s="92">
        <f t="shared" si="3"/>
        <v>156</v>
      </c>
      <c r="L11" s="93">
        <f t="shared" si="4"/>
        <v>0</v>
      </c>
      <c r="M11" s="94">
        <f t="shared" si="5"/>
        <v>156</v>
      </c>
      <c r="N11" s="93">
        <f t="shared" si="6"/>
        <v>0</v>
      </c>
      <c r="O11" s="52">
        <f t="shared" si="7"/>
        <v>156</v>
      </c>
      <c r="P11" s="95">
        <f t="shared" si="8"/>
        <v>0.001805555556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0.48194444444444445</v>
      </c>
      <c r="C12" s="115">
        <v>0.48369212962962965</v>
      </c>
      <c r="D12" s="88">
        <f t="shared" si="2"/>
        <v>0.001747685185</v>
      </c>
      <c r="E12" s="98"/>
      <c r="F12" s="99"/>
      <c r="G12" s="99"/>
      <c r="H12" s="99"/>
      <c r="I12" s="99"/>
      <c r="J12" s="100"/>
      <c r="K12" s="92">
        <f t="shared" si="3"/>
        <v>151</v>
      </c>
      <c r="L12" s="93">
        <f t="shared" si="4"/>
        <v>0</v>
      </c>
      <c r="M12" s="94">
        <f t="shared" si="5"/>
        <v>151</v>
      </c>
      <c r="N12" s="93">
        <f t="shared" si="6"/>
        <v>0</v>
      </c>
      <c r="O12" s="52">
        <f t="shared" si="7"/>
        <v>151</v>
      </c>
      <c r="P12" s="95">
        <f t="shared" si="8"/>
        <v>0.001747685185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0.4826388888888889</v>
      </c>
      <c r="C13" s="115">
        <v>0.48444444444444446</v>
      </c>
      <c r="D13" s="88">
        <f t="shared" si="2"/>
        <v>0.001805555556</v>
      </c>
      <c r="E13" s="98"/>
      <c r="F13" s="99"/>
      <c r="G13" s="99"/>
      <c r="H13" s="99"/>
      <c r="I13" s="99"/>
      <c r="J13" s="100"/>
      <c r="K13" s="92">
        <f t="shared" si="3"/>
        <v>156</v>
      </c>
      <c r="L13" s="93">
        <f t="shared" si="4"/>
        <v>0</v>
      </c>
      <c r="M13" s="94">
        <f t="shared" si="5"/>
        <v>156</v>
      </c>
      <c r="N13" s="93">
        <f t="shared" si="6"/>
        <v>0</v>
      </c>
      <c r="O13" s="52">
        <f t="shared" si="7"/>
        <v>156</v>
      </c>
      <c r="P13" s="95">
        <f t="shared" si="8"/>
        <v>0.001805555556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/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/>
      </c>
      <c r="AA13" s="93"/>
    </row>
    <row r="14" ht="14.25" customHeight="1">
      <c r="A14" s="50">
        <v>8.0</v>
      </c>
      <c r="B14" s="114">
        <v>0.48333333333333334</v>
      </c>
      <c r="C14" s="115">
        <v>0.48515046296296294</v>
      </c>
      <c r="D14" s="88">
        <f t="shared" si="2"/>
        <v>0.00181712963</v>
      </c>
      <c r="E14" s="98"/>
      <c r="F14" s="99"/>
      <c r="G14" s="99"/>
      <c r="H14" s="99"/>
      <c r="I14" s="99"/>
      <c r="J14" s="100"/>
      <c r="K14" s="92">
        <f t="shared" si="3"/>
        <v>157</v>
      </c>
      <c r="L14" s="93">
        <f t="shared" si="4"/>
        <v>0</v>
      </c>
      <c r="M14" s="94">
        <f t="shared" si="5"/>
        <v>157</v>
      </c>
      <c r="N14" s="93">
        <f t="shared" si="6"/>
        <v>0</v>
      </c>
      <c r="O14" s="52">
        <f t="shared" si="7"/>
        <v>157</v>
      </c>
      <c r="P14" s="95">
        <f t="shared" si="8"/>
        <v>0.00181712963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0.4840277777777778</v>
      </c>
      <c r="C15" s="115">
        <v>0.48583333333333334</v>
      </c>
      <c r="D15" s="88">
        <f t="shared" si="2"/>
        <v>0.001805555556</v>
      </c>
      <c r="E15" s="98"/>
      <c r="F15" s="99"/>
      <c r="G15" s="99"/>
      <c r="H15" s="99"/>
      <c r="I15" s="99"/>
      <c r="J15" s="100"/>
      <c r="K15" s="92">
        <f t="shared" si="3"/>
        <v>156</v>
      </c>
      <c r="L15" s="93">
        <f t="shared" si="4"/>
        <v>0</v>
      </c>
      <c r="M15" s="94">
        <f t="shared" si="5"/>
        <v>156</v>
      </c>
      <c r="N15" s="93">
        <f t="shared" si="6"/>
        <v>0</v>
      </c>
      <c r="O15" s="52">
        <f t="shared" si="7"/>
        <v>156</v>
      </c>
      <c r="P15" s="95">
        <f t="shared" si="8"/>
        <v>0.001805555556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0.4847222222222222</v>
      </c>
      <c r="C16" s="115">
        <v>0.48649305555555555</v>
      </c>
      <c r="D16" s="88">
        <f t="shared" si="2"/>
        <v>0.001770833333</v>
      </c>
      <c r="E16" s="98"/>
      <c r="F16" s="99"/>
      <c r="G16" s="99"/>
      <c r="H16" s="99"/>
      <c r="I16" s="99"/>
      <c r="J16" s="100"/>
      <c r="K16" s="92">
        <f t="shared" si="3"/>
        <v>153</v>
      </c>
      <c r="L16" s="93">
        <f t="shared" si="4"/>
        <v>0</v>
      </c>
      <c r="M16" s="94">
        <f t="shared" si="5"/>
        <v>153</v>
      </c>
      <c r="N16" s="93">
        <f t="shared" si="6"/>
        <v>0</v>
      </c>
      <c r="O16" s="52">
        <f t="shared" si="7"/>
        <v>153</v>
      </c>
      <c r="P16" s="95">
        <f t="shared" si="8"/>
        <v>0.001770833333</v>
      </c>
      <c r="Q16" s="50">
        <f t="shared" si="9"/>
        <v>10</v>
      </c>
      <c r="R16" s="93" t="str">
        <f t="shared" ref="R16:W16" si="19">REPT(R$4,E16)</f>
        <v/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/>
      </c>
      <c r="AA16" s="93"/>
    </row>
    <row r="17" ht="14.25" customHeight="1">
      <c r="A17" s="50">
        <v>11.0</v>
      </c>
      <c r="B17" s="114">
        <v>0.48541666666666666</v>
      </c>
      <c r="C17" s="115">
        <v>0.48714120370370373</v>
      </c>
      <c r="D17" s="88">
        <f t="shared" si="2"/>
        <v>0.001724537037</v>
      </c>
      <c r="E17" s="98"/>
      <c r="F17" s="99"/>
      <c r="G17" s="99"/>
      <c r="H17" s="99"/>
      <c r="I17" s="99"/>
      <c r="J17" s="100"/>
      <c r="K17" s="92">
        <f t="shared" si="3"/>
        <v>149</v>
      </c>
      <c r="L17" s="93">
        <f t="shared" si="4"/>
        <v>0</v>
      </c>
      <c r="M17" s="94">
        <f t="shared" si="5"/>
        <v>149</v>
      </c>
      <c r="N17" s="93">
        <f t="shared" si="6"/>
        <v>0</v>
      </c>
      <c r="O17" s="52">
        <f t="shared" si="7"/>
        <v>149</v>
      </c>
      <c r="P17" s="95">
        <f t="shared" si="8"/>
        <v>0.001724537037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0.48680555555555555</v>
      </c>
      <c r="C18" s="115">
        <v>0.48865740740740743</v>
      </c>
      <c r="D18" s="88">
        <f t="shared" si="2"/>
        <v>0.001851851852</v>
      </c>
      <c r="E18" s="98"/>
      <c r="F18" s="99"/>
      <c r="G18" s="99"/>
      <c r="H18" s="99"/>
      <c r="I18" s="99"/>
      <c r="J18" s="100"/>
      <c r="K18" s="92">
        <f t="shared" si="3"/>
        <v>160</v>
      </c>
      <c r="L18" s="93">
        <f t="shared" si="4"/>
        <v>0</v>
      </c>
      <c r="M18" s="94">
        <f t="shared" si="5"/>
        <v>160</v>
      </c>
      <c r="N18" s="93">
        <f t="shared" si="6"/>
        <v>0</v>
      </c>
      <c r="O18" s="52">
        <f t="shared" si="7"/>
        <v>160</v>
      </c>
      <c r="P18" s="95">
        <f t="shared" si="8"/>
        <v>0.001851851852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4">
        <v>0.48819444444444443</v>
      </c>
      <c r="C19" s="115">
        <v>0.4900347222222222</v>
      </c>
      <c r="D19" s="88">
        <f t="shared" si="2"/>
        <v>0.001840277778</v>
      </c>
      <c r="E19" s="98"/>
      <c r="F19" s="99"/>
      <c r="G19" s="99"/>
      <c r="H19" s="99"/>
      <c r="I19" s="99"/>
      <c r="J19" s="100"/>
      <c r="K19" s="92">
        <f t="shared" si="3"/>
        <v>159</v>
      </c>
      <c r="L19" s="93">
        <f t="shared" si="4"/>
        <v>0</v>
      </c>
      <c r="M19" s="94">
        <f t="shared" si="5"/>
        <v>159</v>
      </c>
      <c r="N19" s="93">
        <f t="shared" si="6"/>
        <v>0</v>
      </c>
      <c r="O19" s="52">
        <f t="shared" si="7"/>
        <v>159</v>
      </c>
      <c r="P19" s="95">
        <f t="shared" si="8"/>
        <v>0.001840277778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114">
        <v>0.4930555555555556</v>
      </c>
      <c r="C20" s="115">
        <v>0.495</v>
      </c>
      <c r="D20" s="88">
        <f t="shared" si="2"/>
        <v>0.001944444444</v>
      </c>
      <c r="E20" s="98"/>
      <c r="F20" s="99"/>
      <c r="G20" s="99"/>
      <c r="H20" s="99"/>
      <c r="I20" s="99"/>
      <c r="J20" s="100"/>
      <c r="K20" s="92">
        <f t="shared" si="3"/>
        <v>168</v>
      </c>
      <c r="L20" s="93">
        <f t="shared" si="4"/>
        <v>0</v>
      </c>
      <c r="M20" s="94">
        <f t="shared" si="5"/>
        <v>168</v>
      </c>
      <c r="N20" s="93">
        <f t="shared" si="6"/>
        <v>0</v>
      </c>
      <c r="O20" s="52">
        <f t="shared" si="7"/>
        <v>168</v>
      </c>
      <c r="P20" s="95">
        <f t="shared" si="8"/>
        <v>0.001944444444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0.4861111111111111</v>
      </c>
      <c r="C21" s="115">
        <v>0.4879398148148148</v>
      </c>
      <c r="D21" s="88">
        <f t="shared" si="2"/>
        <v>0.001828703704</v>
      </c>
      <c r="E21" s="98"/>
      <c r="F21" s="99"/>
      <c r="G21" s="99"/>
      <c r="H21" s="99"/>
      <c r="I21" s="99"/>
      <c r="J21" s="100"/>
      <c r="K21" s="92">
        <f t="shared" si="3"/>
        <v>158</v>
      </c>
      <c r="L21" s="93">
        <f t="shared" si="4"/>
        <v>0</v>
      </c>
      <c r="M21" s="94">
        <f t="shared" si="5"/>
        <v>158</v>
      </c>
      <c r="N21" s="93">
        <f t="shared" si="6"/>
        <v>0</v>
      </c>
      <c r="O21" s="52">
        <f t="shared" si="7"/>
        <v>158</v>
      </c>
      <c r="P21" s="95">
        <f t="shared" si="8"/>
        <v>0.001828703704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0.4875</v>
      </c>
      <c r="C22" s="119">
        <v>0.4893287037037037</v>
      </c>
      <c r="D22" s="88">
        <f t="shared" si="2"/>
        <v>0.001828703704</v>
      </c>
      <c r="E22" s="98"/>
      <c r="F22" s="99"/>
      <c r="G22" s="99"/>
      <c r="H22" s="99"/>
      <c r="I22" s="99"/>
      <c r="J22" s="100"/>
      <c r="K22" s="92">
        <f t="shared" si="3"/>
        <v>158</v>
      </c>
      <c r="L22" s="93">
        <f t="shared" si="4"/>
        <v>0</v>
      </c>
      <c r="M22" s="94">
        <f t="shared" si="5"/>
        <v>158</v>
      </c>
      <c r="N22" s="93">
        <f t="shared" si="6"/>
        <v>0</v>
      </c>
      <c r="O22" s="52">
        <f t="shared" si="7"/>
        <v>158</v>
      </c>
      <c r="P22" s="95">
        <f t="shared" si="8"/>
        <v>0.001828703704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0.4888888888888889</v>
      </c>
      <c r="C23" s="119">
        <v>0.49064814814814817</v>
      </c>
      <c r="D23" s="88">
        <f t="shared" si="2"/>
        <v>0.001759259259</v>
      </c>
      <c r="E23" s="98"/>
      <c r="F23" s="123">
        <v>1.0</v>
      </c>
      <c r="G23" s="99"/>
      <c r="H23" s="99"/>
      <c r="I23" s="99"/>
      <c r="J23" s="100"/>
      <c r="K23" s="92">
        <f t="shared" si="3"/>
        <v>152</v>
      </c>
      <c r="L23" s="93">
        <f t="shared" si="4"/>
        <v>30</v>
      </c>
      <c r="M23" s="94">
        <f t="shared" si="5"/>
        <v>182</v>
      </c>
      <c r="N23" s="93">
        <f t="shared" si="6"/>
        <v>0</v>
      </c>
      <c r="O23" s="52">
        <f t="shared" si="7"/>
        <v>182</v>
      </c>
      <c r="P23" s="95">
        <f t="shared" si="8"/>
        <v>0.002106481481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>B</v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>B</v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113</v>
      </c>
      <c r="N24" s="93">
        <f t="shared" si="6"/>
        <v>600</v>
      </c>
      <c r="O24" s="93">
        <f t="shared" si="7"/>
        <v>600</v>
      </c>
      <c r="P24" s="95">
        <f t="shared" si="8"/>
        <v>0.006944444444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0.49027777777777776</v>
      </c>
      <c r="C25" s="119">
        <v>0.4921759259259259</v>
      </c>
      <c r="D25" s="88">
        <f t="shared" si="2"/>
        <v>0.001898148148</v>
      </c>
      <c r="E25" s="98"/>
      <c r="F25" s="99"/>
      <c r="G25" s="99"/>
      <c r="H25" s="99"/>
      <c r="I25" s="99"/>
      <c r="J25" s="100"/>
      <c r="K25" s="92">
        <f t="shared" si="3"/>
        <v>164</v>
      </c>
      <c r="L25" s="93">
        <f t="shared" si="4"/>
        <v>0</v>
      </c>
      <c r="M25" s="94">
        <f t="shared" si="5"/>
        <v>164</v>
      </c>
      <c r="N25" s="93">
        <f t="shared" si="6"/>
        <v>0</v>
      </c>
      <c r="O25" s="52">
        <f t="shared" si="7"/>
        <v>164</v>
      </c>
      <c r="P25" s="95">
        <f t="shared" si="8"/>
        <v>0.001898148148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0.4909722222222222</v>
      </c>
      <c r="C26" s="119">
        <v>0.49291666666666667</v>
      </c>
      <c r="D26" s="88">
        <f t="shared" si="2"/>
        <v>0.001944444444</v>
      </c>
      <c r="E26" s="102"/>
      <c r="F26" s="103"/>
      <c r="G26" s="103"/>
      <c r="H26" s="103"/>
      <c r="I26" s="103"/>
      <c r="J26" s="104"/>
      <c r="K26" s="92">
        <f t="shared" si="3"/>
        <v>168</v>
      </c>
      <c r="L26" s="93">
        <f t="shared" si="4"/>
        <v>0</v>
      </c>
      <c r="M26" s="94">
        <f t="shared" si="5"/>
        <v>168</v>
      </c>
      <c r="N26" s="93">
        <f t="shared" si="6"/>
        <v>0</v>
      </c>
      <c r="O26" s="52">
        <f t="shared" si="7"/>
        <v>168</v>
      </c>
      <c r="P26" s="95">
        <f t="shared" si="8"/>
        <v>0.001944444444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0.49166666666666664</v>
      </c>
      <c r="C27" s="119">
        <v>0.49364583333333334</v>
      </c>
      <c r="D27" s="88">
        <f t="shared" si="2"/>
        <v>0.001979166667</v>
      </c>
      <c r="E27" s="98"/>
      <c r="F27" s="99"/>
      <c r="G27" s="99"/>
      <c r="H27" s="99"/>
      <c r="I27" s="99"/>
      <c r="J27" s="100"/>
      <c r="K27" s="92">
        <f t="shared" si="3"/>
        <v>171</v>
      </c>
      <c r="L27" s="93">
        <f t="shared" si="4"/>
        <v>0</v>
      </c>
      <c r="M27" s="94">
        <f t="shared" si="5"/>
        <v>171</v>
      </c>
      <c r="N27" s="93">
        <f t="shared" si="6"/>
        <v>0</v>
      </c>
      <c r="O27" s="52">
        <f t="shared" si="7"/>
        <v>171</v>
      </c>
      <c r="P27" s="95">
        <f t="shared" si="8"/>
        <v>0.001979166667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0.4895833333333333</v>
      </c>
      <c r="C28" s="119">
        <v>0.49140046296296297</v>
      </c>
      <c r="D28" s="88">
        <f t="shared" si="2"/>
        <v>0.00181712963</v>
      </c>
      <c r="E28" s="98"/>
      <c r="F28" s="99"/>
      <c r="G28" s="99"/>
      <c r="H28" s="99"/>
      <c r="I28" s="99"/>
      <c r="J28" s="100"/>
      <c r="K28" s="92">
        <f t="shared" si="3"/>
        <v>157</v>
      </c>
      <c r="L28" s="93">
        <f t="shared" si="4"/>
        <v>0</v>
      </c>
      <c r="M28" s="94">
        <f t="shared" si="5"/>
        <v>157</v>
      </c>
      <c r="N28" s="93">
        <f t="shared" si="6"/>
        <v>0</v>
      </c>
      <c r="O28" s="52">
        <f t="shared" si="7"/>
        <v>157</v>
      </c>
      <c r="P28" s="95">
        <f t="shared" si="8"/>
        <v>0.00181712963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/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/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113</v>
      </c>
      <c r="N29" s="93">
        <f t="shared" si="6"/>
        <v>600</v>
      </c>
      <c r="O29" s="93">
        <f t="shared" si="7"/>
        <v>600</v>
      </c>
      <c r="P29" s="95">
        <f t="shared" si="8"/>
        <v>0.006944444444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0.4951388888888889</v>
      </c>
      <c r="C30" s="119">
        <v>0.49701388888888887</v>
      </c>
      <c r="D30" s="88">
        <f t="shared" si="2"/>
        <v>0.001875</v>
      </c>
      <c r="E30" s="120">
        <v>1.0</v>
      </c>
      <c r="F30" s="99"/>
      <c r="G30" s="99"/>
      <c r="H30" s="99"/>
      <c r="I30" s="99"/>
      <c r="J30" s="100"/>
      <c r="K30" s="92">
        <f t="shared" si="3"/>
        <v>162</v>
      </c>
      <c r="L30" s="93">
        <f t="shared" si="4"/>
        <v>10</v>
      </c>
      <c r="M30" s="94">
        <f t="shared" si="5"/>
        <v>172</v>
      </c>
      <c r="N30" s="93">
        <f t="shared" si="6"/>
        <v>0</v>
      </c>
      <c r="O30" s="52">
        <f t="shared" si="7"/>
        <v>172</v>
      </c>
      <c r="P30" s="95">
        <f t="shared" si="8"/>
        <v>0.001990740741</v>
      </c>
      <c r="Q30" s="50">
        <f t="shared" si="9"/>
        <v>24</v>
      </c>
      <c r="R30" s="93" t="str">
        <f t="shared" ref="R30:W30" si="33">REPT(R$4,E30)</f>
        <v>A</v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>A</v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3">
        <v>1.0</v>
      </c>
      <c r="K31" s="92">
        <f t="shared" si="3"/>
        <v>0</v>
      </c>
      <c r="L31" s="93">
        <f t="shared" si="4"/>
        <v>0</v>
      </c>
      <c r="M31" s="94">
        <f t="shared" si="5"/>
        <v>113</v>
      </c>
      <c r="N31" s="93">
        <f t="shared" si="6"/>
        <v>600</v>
      </c>
      <c r="O31" s="93">
        <f t="shared" si="7"/>
        <v>600</v>
      </c>
      <c r="P31" s="95">
        <f t="shared" si="8"/>
        <v>0.006944444444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0.49444444444444446</v>
      </c>
      <c r="C32" s="119">
        <v>0.4963425925925926</v>
      </c>
      <c r="D32" s="88">
        <f t="shared" si="2"/>
        <v>0.001898148148</v>
      </c>
      <c r="E32" s="98"/>
      <c r="F32" s="99"/>
      <c r="G32" s="99"/>
      <c r="H32" s="99"/>
      <c r="I32" s="99"/>
      <c r="J32" s="100"/>
      <c r="K32" s="92">
        <f t="shared" si="3"/>
        <v>164</v>
      </c>
      <c r="L32" s="93">
        <f t="shared" si="4"/>
        <v>0</v>
      </c>
      <c r="M32" s="94">
        <f t="shared" si="5"/>
        <v>164</v>
      </c>
      <c r="N32" s="93">
        <f t="shared" si="6"/>
        <v>0</v>
      </c>
      <c r="O32" s="52">
        <f t="shared" si="7"/>
        <v>164</v>
      </c>
      <c r="P32" s="95">
        <f t="shared" si="8"/>
        <v>0.001898148148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0.49722222222222223</v>
      </c>
      <c r="C33" s="119">
        <v>0.49899305555555556</v>
      </c>
      <c r="D33" s="88">
        <f t="shared" si="2"/>
        <v>0.001770833333</v>
      </c>
      <c r="E33" s="98"/>
      <c r="F33" s="99"/>
      <c r="G33" s="99"/>
      <c r="H33" s="99"/>
      <c r="I33" s="99"/>
      <c r="J33" s="100"/>
      <c r="K33" s="92">
        <f t="shared" si="3"/>
        <v>153</v>
      </c>
      <c r="L33" s="93">
        <f t="shared" si="4"/>
        <v>0</v>
      </c>
      <c r="M33" s="94">
        <f t="shared" si="5"/>
        <v>153</v>
      </c>
      <c r="N33" s="93">
        <f t="shared" si="6"/>
        <v>0</v>
      </c>
      <c r="O33" s="52">
        <f t="shared" si="7"/>
        <v>153</v>
      </c>
      <c r="P33" s="95">
        <f t="shared" si="8"/>
        <v>0.001770833333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0.49583333333333335</v>
      </c>
      <c r="C34" s="119">
        <v>0.49780092592592595</v>
      </c>
      <c r="D34" s="88">
        <f t="shared" si="2"/>
        <v>0.001967592593</v>
      </c>
      <c r="E34" s="98"/>
      <c r="F34" s="99"/>
      <c r="G34" s="99"/>
      <c r="H34" s="99"/>
      <c r="I34" s="99"/>
      <c r="J34" s="100"/>
      <c r="K34" s="92">
        <f t="shared" si="3"/>
        <v>170</v>
      </c>
      <c r="L34" s="93">
        <f t="shared" si="4"/>
        <v>0</v>
      </c>
      <c r="M34" s="94">
        <f t="shared" si="5"/>
        <v>170</v>
      </c>
      <c r="N34" s="93">
        <f t="shared" si="6"/>
        <v>0</v>
      </c>
      <c r="O34" s="52">
        <f t="shared" si="7"/>
        <v>170</v>
      </c>
      <c r="P34" s="95">
        <f t="shared" si="8"/>
        <v>0.001967592593</v>
      </c>
      <c r="Q34" s="50">
        <f t="shared" si="9"/>
        <v>28</v>
      </c>
      <c r="R34" s="93" t="str">
        <f t="shared" ref="R34:W34" si="37">REPT(R$4,E34)</f>
        <v/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/>
      </c>
      <c r="AA34" s="93"/>
    </row>
    <row r="35" ht="14.25" customHeight="1">
      <c r="A35" s="50">
        <v>29.0</v>
      </c>
      <c r="B35" s="118">
        <v>0.4965277777777778</v>
      </c>
      <c r="C35" s="119">
        <v>0.49844907407407407</v>
      </c>
      <c r="D35" s="88">
        <f t="shared" si="2"/>
        <v>0.001921296296</v>
      </c>
      <c r="E35" s="98"/>
      <c r="F35" s="123">
        <v>1.0</v>
      </c>
      <c r="G35" s="99"/>
      <c r="H35" s="99"/>
      <c r="I35" s="99"/>
      <c r="J35" s="100"/>
      <c r="K35" s="92">
        <f t="shared" si="3"/>
        <v>166</v>
      </c>
      <c r="L35" s="93">
        <f t="shared" si="4"/>
        <v>30</v>
      </c>
      <c r="M35" s="94">
        <f t="shared" si="5"/>
        <v>196</v>
      </c>
      <c r="N35" s="93">
        <f t="shared" si="6"/>
        <v>0</v>
      </c>
      <c r="O35" s="52">
        <f t="shared" si="7"/>
        <v>196</v>
      </c>
      <c r="P35" s="95">
        <f t="shared" si="8"/>
        <v>0.002268518519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>B</v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>B</v>
      </c>
      <c r="AA35" s="93"/>
    </row>
    <row r="36" ht="14.25" customHeight="1">
      <c r="A36" s="50">
        <v>30.0</v>
      </c>
      <c r="B36" s="118">
        <v>0.4979166666666667</v>
      </c>
      <c r="C36" s="119">
        <v>0.4998611111111111</v>
      </c>
      <c r="D36" s="88">
        <f t="shared" si="2"/>
        <v>0.001944444444</v>
      </c>
      <c r="E36" s="98"/>
      <c r="F36" s="99"/>
      <c r="G36" s="99"/>
      <c r="H36" s="99"/>
      <c r="I36" s="99"/>
      <c r="J36" s="100"/>
      <c r="K36" s="92">
        <f t="shared" si="3"/>
        <v>168</v>
      </c>
      <c r="L36" s="93">
        <f t="shared" si="4"/>
        <v>0</v>
      </c>
      <c r="M36" s="94">
        <f t="shared" si="5"/>
        <v>168</v>
      </c>
      <c r="N36" s="93">
        <f t="shared" si="6"/>
        <v>0</v>
      </c>
      <c r="O36" s="52">
        <f t="shared" si="7"/>
        <v>168</v>
      </c>
      <c r="P36" s="95">
        <f t="shared" si="8"/>
        <v>0.001944444444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0.5013888888888889</v>
      </c>
      <c r="C37" s="119">
        <v>0.5035995370370371</v>
      </c>
      <c r="D37" s="88">
        <f t="shared" si="2"/>
        <v>0.002210648148</v>
      </c>
      <c r="E37" s="120">
        <v>1.0</v>
      </c>
      <c r="F37" s="99"/>
      <c r="G37" s="99"/>
      <c r="H37" s="99"/>
      <c r="I37" s="99"/>
      <c r="J37" s="100"/>
      <c r="K37" s="92">
        <f t="shared" si="3"/>
        <v>191</v>
      </c>
      <c r="L37" s="93">
        <f t="shared" si="4"/>
        <v>10</v>
      </c>
      <c r="M37" s="94">
        <f t="shared" si="5"/>
        <v>201</v>
      </c>
      <c r="N37" s="93">
        <f t="shared" si="6"/>
        <v>0</v>
      </c>
      <c r="O37" s="52">
        <f t="shared" si="7"/>
        <v>201</v>
      </c>
      <c r="P37" s="95">
        <f t="shared" si="8"/>
        <v>0.002326388889</v>
      </c>
      <c r="Q37" s="50">
        <f t="shared" si="9"/>
        <v>31</v>
      </c>
      <c r="R37" s="93" t="str">
        <f t="shared" ref="R37:W37" si="40">REPT(R$4,E37)</f>
        <v>A</v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>A</v>
      </c>
      <c r="AA37" s="93"/>
    </row>
    <row r="38" ht="14.25" customHeight="1">
      <c r="A38" s="50">
        <v>32.0</v>
      </c>
      <c r="B38" s="118">
        <v>0.5020833333333333</v>
      </c>
      <c r="C38" s="119">
        <v>0.5040162037037037</v>
      </c>
      <c r="D38" s="88">
        <f t="shared" si="2"/>
        <v>0.00193287037</v>
      </c>
      <c r="E38" s="98"/>
      <c r="F38" s="99"/>
      <c r="G38" s="99"/>
      <c r="H38" s="99"/>
      <c r="I38" s="99"/>
      <c r="J38" s="100"/>
      <c r="K38" s="92">
        <f t="shared" si="3"/>
        <v>167</v>
      </c>
      <c r="L38" s="93">
        <f t="shared" si="4"/>
        <v>0</v>
      </c>
      <c r="M38" s="94">
        <f t="shared" si="5"/>
        <v>167</v>
      </c>
      <c r="N38" s="93">
        <f t="shared" si="6"/>
        <v>0</v>
      </c>
      <c r="O38" s="52">
        <f t="shared" si="7"/>
        <v>167</v>
      </c>
      <c r="P38" s="95">
        <f t="shared" si="8"/>
        <v>0.00193287037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0.5027777777777778</v>
      </c>
      <c r="C39" s="119">
        <v>0.5047453703703704</v>
      </c>
      <c r="D39" s="88">
        <f t="shared" si="2"/>
        <v>0.001967592593</v>
      </c>
      <c r="E39" s="98"/>
      <c r="F39" s="99"/>
      <c r="G39" s="99"/>
      <c r="H39" s="99"/>
      <c r="I39" s="99"/>
      <c r="J39" s="100"/>
      <c r="K39" s="92">
        <f t="shared" si="3"/>
        <v>170</v>
      </c>
      <c r="L39" s="93">
        <f t="shared" si="4"/>
        <v>0</v>
      </c>
      <c r="M39" s="94">
        <f t="shared" si="5"/>
        <v>170</v>
      </c>
      <c r="N39" s="93">
        <f t="shared" si="6"/>
        <v>0</v>
      </c>
      <c r="O39" s="52">
        <f t="shared" si="7"/>
        <v>170</v>
      </c>
      <c r="P39" s="95">
        <f t="shared" si="8"/>
        <v>0.001967592593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0.5034722222222222</v>
      </c>
      <c r="C40" s="119">
        <v>0.5054861111111111</v>
      </c>
      <c r="D40" s="88">
        <f t="shared" si="2"/>
        <v>0.002013888889</v>
      </c>
      <c r="E40" s="98"/>
      <c r="F40" s="99"/>
      <c r="G40" s="99"/>
      <c r="H40" s="99"/>
      <c r="I40" s="99"/>
      <c r="J40" s="100"/>
      <c r="K40" s="92">
        <f t="shared" si="3"/>
        <v>174</v>
      </c>
      <c r="L40" s="93">
        <f t="shared" si="4"/>
        <v>0</v>
      </c>
      <c r="M40" s="94">
        <f t="shared" si="5"/>
        <v>174</v>
      </c>
      <c r="N40" s="93">
        <f t="shared" si="6"/>
        <v>0</v>
      </c>
      <c r="O40" s="52">
        <f t="shared" si="7"/>
        <v>174</v>
      </c>
      <c r="P40" s="95">
        <f t="shared" si="8"/>
        <v>0.002013888889</v>
      </c>
      <c r="Q40" s="50">
        <f t="shared" si="9"/>
        <v>34</v>
      </c>
      <c r="R40" s="93" t="str">
        <f t="shared" ref="R40:W40" si="43">REPT(R$4,E40)</f>
        <v/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/>
      </c>
      <c r="AA40" s="93"/>
    </row>
    <row r="41" ht="14.25" customHeight="1">
      <c r="A41" s="50">
        <v>35.0</v>
      </c>
      <c r="B41" s="118">
        <v>0.5041666666666667</v>
      </c>
      <c r="C41" s="119">
        <v>0.5062384259259259</v>
      </c>
      <c r="D41" s="88">
        <f t="shared" si="2"/>
        <v>0.002071759259</v>
      </c>
      <c r="E41" s="98"/>
      <c r="F41" s="99"/>
      <c r="G41" s="99"/>
      <c r="H41" s="99"/>
      <c r="I41" s="99"/>
      <c r="J41" s="100"/>
      <c r="K41" s="92">
        <f t="shared" si="3"/>
        <v>179</v>
      </c>
      <c r="L41" s="93">
        <f t="shared" si="4"/>
        <v>0</v>
      </c>
      <c r="M41" s="94">
        <f t="shared" si="5"/>
        <v>179</v>
      </c>
      <c r="N41" s="93">
        <f t="shared" si="6"/>
        <v>0</v>
      </c>
      <c r="O41" s="52">
        <f t="shared" si="7"/>
        <v>179</v>
      </c>
      <c r="P41" s="95">
        <f t="shared" si="8"/>
        <v>0.002071759259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0.5055555555555555</v>
      </c>
      <c r="C42" s="119">
        <v>0.5079282407407407</v>
      </c>
      <c r="D42" s="88">
        <f t="shared" si="2"/>
        <v>0.002372685185</v>
      </c>
      <c r="E42" s="120">
        <v>2.0</v>
      </c>
      <c r="F42" s="99"/>
      <c r="G42" s="99"/>
      <c r="H42" s="99"/>
      <c r="I42" s="99"/>
      <c r="J42" s="100"/>
      <c r="K42" s="92">
        <f t="shared" si="3"/>
        <v>205</v>
      </c>
      <c r="L42" s="93">
        <f t="shared" si="4"/>
        <v>20</v>
      </c>
      <c r="M42" s="94">
        <f t="shared" si="5"/>
        <v>225</v>
      </c>
      <c r="N42" s="93">
        <f t="shared" si="6"/>
        <v>0</v>
      </c>
      <c r="O42" s="52">
        <f t="shared" si="7"/>
        <v>225</v>
      </c>
      <c r="P42" s="95">
        <f t="shared" si="8"/>
        <v>0.002604166667</v>
      </c>
      <c r="Q42" s="50">
        <f t="shared" si="9"/>
        <v>36</v>
      </c>
      <c r="R42" s="93" t="str">
        <f t="shared" ref="R42:W42" si="45">REPT(R$4,E42)</f>
        <v>AA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AA</v>
      </c>
      <c r="AA42" s="93"/>
    </row>
    <row r="43" ht="14.25" customHeight="1">
      <c r="A43" s="50">
        <v>37.0</v>
      </c>
      <c r="B43" s="118">
        <v>0.5048611111111111</v>
      </c>
      <c r="C43" s="119">
        <v>0.5069444444444444</v>
      </c>
      <c r="D43" s="88">
        <f t="shared" si="2"/>
        <v>0.002083333333</v>
      </c>
      <c r="E43" s="98"/>
      <c r="F43" s="99"/>
      <c r="G43" s="99"/>
      <c r="H43" s="99"/>
      <c r="I43" s="99"/>
      <c r="J43" s="100"/>
      <c r="K43" s="92">
        <f t="shared" si="3"/>
        <v>180</v>
      </c>
      <c r="L43" s="93">
        <f t="shared" si="4"/>
        <v>0</v>
      </c>
      <c r="M43" s="94">
        <f t="shared" si="5"/>
        <v>180</v>
      </c>
      <c r="N43" s="93">
        <f t="shared" si="6"/>
        <v>0</v>
      </c>
      <c r="O43" s="52">
        <f t="shared" si="7"/>
        <v>180</v>
      </c>
      <c r="P43" s="95">
        <f t="shared" si="8"/>
        <v>0.002083333333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0.5076388888888889</v>
      </c>
      <c r="C44" s="119">
        <v>0.5098379629629629</v>
      </c>
      <c r="D44" s="88">
        <f t="shared" si="2"/>
        <v>0.002199074074</v>
      </c>
      <c r="E44" s="98"/>
      <c r="F44" s="99"/>
      <c r="G44" s="99"/>
      <c r="H44" s="99"/>
      <c r="I44" s="99"/>
      <c r="J44" s="100"/>
      <c r="K44" s="92">
        <f t="shared" si="3"/>
        <v>190</v>
      </c>
      <c r="L44" s="93">
        <f t="shared" si="4"/>
        <v>0</v>
      </c>
      <c r="M44" s="94">
        <f t="shared" si="5"/>
        <v>190</v>
      </c>
      <c r="N44" s="93">
        <f t="shared" si="6"/>
        <v>0</v>
      </c>
      <c r="O44" s="52">
        <f t="shared" si="7"/>
        <v>190</v>
      </c>
      <c r="P44" s="95">
        <f t="shared" si="8"/>
        <v>0.002199074074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0.50625</v>
      </c>
      <c r="C45" s="119">
        <v>0.5082175925925926</v>
      </c>
      <c r="D45" s="88">
        <f t="shared" si="2"/>
        <v>0.001967592593</v>
      </c>
      <c r="E45" s="98"/>
      <c r="F45" s="99"/>
      <c r="G45" s="99"/>
      <c r="H45" s="99"/>
      <c r="I45" s="99"/>
      <c r="J45" s="100"/>
      <c r="K45" s="92">
        <f t="shared" si="3"/>
        <v>170</v>
      </c>
      <c r="L45" s="93">
        <f t="shared" si="4"/>
        <v>0</v>
      </c>
      <c r="M45" s="94">
        <f t="shared" si="5"/>
        <v>170</v>
      </c>
      <c r="N45" s="93">
        <f t="shared" si="6"/>
        <v>0</v>
      </c>
      <c r="O45" s="52">
        <f t="shared" si="7"/>
        <v>170</v>
      </c>
      <c r="P45" s="95">
        <f t="shared" si="8"/>
        <v>0.001967592593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113</v>
      </c>
      <c r="N46" s="93">
        <f t="shared" si="6"/>
        <v>600</v>
      </c>
      <c r="O46" s="93">
        <f t="shared" si="7"/>
        <v>600</v>
      </c>
      <c r="P46" s="95">
        <f t="shared" si="8"/>
        <v>0.006944444444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0.5069444444444444</v>
      </c>
      <c r="C47" s="119">
        <v>0.5087847222222223</v>
      </c>
      <c r="D47" s="88">
        <f t="shared" si="2"/>
        <v>0.001840277778</v>
      </c>
      <c r="E47" s="98"/>
      <c r="F47" s="99"/>
      <c r="G47" s="99"/>
      <c r="H47" s="99"/>
      <c r="I47" s="99"/>
      <c r="J47" s="100"/>
      <c r="K47" s="92">
        <f t="shared" si="3"/>
        <v>159</v>
      </c>
      <c r="L47" s="93">
        <f t="shared" si="4"/>
        <v>0</v>
      </c>
      <c r="M47" s="94">
        <f t="shared" si="5"/>
        <v>159</v>
      </c>
      <c r="N47" s="93">
        <f t="shared" si="6"/>
        <v>0</v>
      </c>
      <c r="O47" s="52">
        <f t="shared" si="7"/>
        <v>159</v>
      </c>
      <c r="P47" s="95">
        <f t="shared" si="8"/>
        <v>0.001840277778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0.5083333333333333</v>
      </c>
      <c r="C48" s="119">
        <v>0.5103125</v>
      </c>
      <c r="D48" s="88">
        <f t="shared" si="2"/>
        <v>0.001979166667</v>
      </c>
      <c r="E48" s="98"/>
      <c r="F48" s="99"/>
      <c r="G48" s="99"/>
      <c r="H48" s="99"/>
      <c r="I48" s="99"/>
      <c r="J48" s="100"/>
      <c r="K48" s="92">
        <f t="shared" si="3"/>
        <v>171</v>
      </c>
      <c r="L48" s="93">
        <f t="shared" si="4"/>
        <v>0</v>
      </c>
      <c r="M48" s="94">
        <f t="shared" si="5"/>
        <v>171</v>
      </c>
      <c r="N48" s="93">
        <f t="shared" si="6"/>
        <v>0</v>
      </c>
      <c r="O48" s="52">
        <f t="shared" si="7"/>
        <v>171</v>
      </c>
      <c r="P48" s="95">
        <f t="shared" si="8"/>
        <v>0.001979166667</v>
      </c>
      <c r="Q48" s="50">
        <f t="shared" si="9"/>
        <v>42</v>
      </c>
      <c r="R48" s="93" t="str">
        <f t="shared" ref="R48:W48" si="51">REPT(R$4,E48)</f>
        <v/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/>
      </c>
      <c r="AA48" s="93"/>
    </row>
    <row r="49" ht="14.25" customHeight="1">
      <c r="A49" s="50">
        <v>43.0</v>
      </c>
      <c r="B49" s="118">
        <v>0.5090277777777777</v>
      </c>
      <c r="C49" s="119">
        <v>0.5110185185185185</v>
      </c>
      <c r="D49" s="88">
        <f t="shared" si="2"/>
        <v>0.001990740741</v>
      </c>
      <c r="E49" s="98"/>
      <c r="F49" s="99"/>
      <c r="G49" s="99"/>
      <c r="H49" s="99"/>
      <c r="I49" s="99"/>
      <c r="J49" s="100"/>
      <c r="K49" s="92">
        <f t="shared" si="3"/>
        <v>172</v>
      </c>
      <c r="L49" s="93">
        <f t="shared" si="4"/>
        <v>0</v>
      </c>
      <c r="M49" s="94">
        <f t="shared" si="5"/>
        <v>172</v>
      </c>
      <c r="N49" s="93">
        <f t="shared" si="6"/>
        <v>0</v>
      </c>
      <c r="O49" s="52">
        <f t="shared" si="7"/>
        <v>172</v>
      </c>
      <c r="P49" s="95">
        <f t="shared" si="8"/>
        <v>0.001990740741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0.5097222222222222</v>
      </c>
      <c r="C50" s="119">
        <v>0.511724537037037</v>
      </c>
      <c r="D50" s="88">
        <f t="shared" si="2"/>
        <v>0.002002314815</v>
      </c>
      <c r="E50" s="98"/>
      <c r="F50" s="99"/>
      <c r="G50" s="99"/>
      <c r="H50" s="99"/>
      <c r="I50" s="99"/>
      <c r="J50" s="100"/>
      <c r="K50" s="92">
        <f t="shared" si="3"/>
        <v>173</v>
      </c>
      <c r="L50" s="93">
        <f t="shared" si="4"/>
        <v>0</v>
      </c>
      <c r="M50" s="94">
        <f t="shared" si="5"/>
        <v>173</v>
      </c>
      <c r="N50" s="93">
        <f t="shared" si="6"/>
        <v>0</v>
      </c>
      <c r="O50" s="52">
        <f t="shared" si="7"/>
        <v>173</v>
      </c>
      <c r="P50" s="95">
        <f t="shared" si="8"/>
        <v>0.002002314815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18">
        <v>0.5118055555555555</v>
      </c>
      <c r="C51" s="119">
        <v>0.5137615740740741</v>
      </c>
      <c r="D51" s="88">
        <f t="shared" si="2"/>
        <v>0.001956018519</v>
      </c>
      <c r="E51" s="98"/>
      <c r="F51" s="99"/>
      <c r="G51" s="99"/>
      <c r="H51" s="99"/>
      <c r="I51" s="99"/>
      <c r="J51" s="100"/>
      <c r="K51" s="92">
        <f t="shared" si="3"/>
        <v>169</v>
      </c>
      <c r="L51" s="93">
        <f t="shared" si="4"/>
        <v>0</v>
      </c>
      <c r="M51" s="94">
        <f t="shared" si="5"/>
        <v>169</v>
      </c>
      <c r="N51" s="93">
        <f t="shared" si="6"/>
        <v>0</v>
      </c>
      <c r="O51" s="52">
        <f t="shared" si="7"/>
        <v>169</v>
      </c>
      <c r="P51" s="95">
        <f t="shared" si="8"/>
        <v>0.001956018519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113</v>
      </c>
      <c r="N52" s="93">
        <f t="shared" si="6"/>
        <v>600</v>
      </c>
      <c r="O52" s="93">
        <f t="shared" si="7"/>
        <v>600</v>
      </c>
      <c r="P52" s="95">
        <f t="shared" si="8"/>
        <v>0.006944444444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0.5104166666666666</v>
      </c>
      <c r="C53" s="119">
        <v>0.5125347222222222</v>
      </c>
      <c r="D53" s="88">
        <f t="shared" si="2"/>
        <v>0.002118055556</v>
      </c>
      <c r="E53" s="98"/>
      <c r="F53" s="99"/>
      <c r="G53" s="99"/>
      <c r="H53" s="99"/>
      <c r="I53" s="99"/>
      <c r="J53" s="100"/>
      <c r="K53" s="92">
        <f t="shared" si="3"/>
        <v>183</v>
      </c>
      <c r="L53" s="93">
        <f t="shared" si="4"/>
        <v>0</v>
      </c>
      <c r="M53" s="94">
        <f t="shared" si="5"/>
        <v>183</v>
      </c>
      <c r="N53" s="93">
        <f t="shared" si="6"/>
        <v>0</v>
      </c>
      <c r="O53" s="52">
        <f t="shared" si="7"/>
        <v>183</v>
      </c>
      <c r="P53" s="95">
        <f t="shared" si="8"/>
        <v>0.002118055556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00"/>
      <c r="K54" s="92">
        <f t="shared" si="3"/>
        <v>0</v>
      </c>
      <c r="L54" s="93">
        <f t="shared" si="4"/>
        <v>0</v>
      </c>
      <c r="M54" s="94">
        <f t="shared" si="5"/>
        <v>113</v>
      </c>
      <c r="N54" s="93">
        <f t="shared" si="6"/>
        <v>600</v>
      </c>
      <c r="O54" s="93">
        <f t="shared" si="7"/>
        <v>600</v>
      </c>
      <c r="P54" s="95">
        <f t="shared" si="8"/>
        <v>0.006944444444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/>
      </c>
      <c r="X54" s="93"/>
      <c r="Y54" s="93"/>
      <c r="Z54" s="93" t="str">
        <f t="shared" si="11"/>
        <v/>
      </c>
      <c r="AA54" s="93"/>
    </row>
    <row r="55" ht="14.25" customHeight="1">
      <c r="A55" s="50">
        <v>49.0</v>
      </c>
      <c r="B55" s="118">
        <v>0.5125</v>
      </c>
      <c r="C55" s="119">
        <v>0.5145601851851852</v>
      </c>
      <c r="D55" s="88">
        <f t="shared" si="2"/>
        <v>0.002060185185</v>
      </c>
      <c r="E55" s="98"/>
      <c r="F55" s="99"/>
      <c r="G55" s="99"/>
      <c r="H55" s="99"/>
      <c r="I55" s="99"/>
      <c r="J55" s="100"/>
      <c r="K55" s="92">
        <f t="shared" si="3"/>
        <v>178</v>
      </c>
      <c r="L55" s="93">
        <f t="shared" si="4"/>
        <v>0</v>
      </c>
      <c r="M55" s="94">
        <f t="shared" si="5"/>
        <v>178</v>
      </c>
      <c r="N55" s="93">
        <f t="shared" si="6"/>
        <v>0</v>
      </c>
      <c r="O55" s="52">
        <f t="shared" si="7"/>
        <v>178</v>
      </c>
      <c r="P55" s="95">
        <f t="shared" si="8"/>
        <v>0.002060185185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0.5131944444444444</v>
      </c>
      <c r="C56" s="119">
        <v>0.5155787037037037</v>
      </c>
      <c r="D56" s="88">
        <f t="shared" si="2"/>
        <v>0.002384259259</v>
      </c>
      <c r="E56" s="98"/>
      <c r="F56" s="99"/>
      <c r="G56" s="99"/>
      <c r="H56" s="99"/>
      <c r="I56" s="99"/>
      <c r="J56" s="100"/>
      <c r="K56" s="92">
        <f t="shared" si="3"/>
        <v>206</v>
      </c>
      <c r="L56" s="93">
        <f t="shared" si="4"/>
        <v>0</v>
      </c>
      <c r="M56" s="94">
        <f t="shared" si="5"/>
        <v>206</v>
      </c>
      <c r="N56" s="93">
        <f t="shared" si="6"/>
        <v>0</v>
      </c>
      <c r="O56" s="52">
        <f t="shared" si="7"/>
        <v>206</v>
      </c>
      <c r="P56" s="95">
        <f t="shared" si="8"/>
        <v>0.002384259259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8.57"/>
    <col customWidth="1" min="2" max="2" width="11.0"/>
    <col customWidth="1" min="3" max="3" width="11.29"/>
    <col customWidth="1" min="4" max="4" width="10.71"/>
    <col customWidth="1" min="5" max="5" width="8.71"/>
    <col customWidth="1" min="6" max="6" width="10.86"/>
    <col customWidth="1" min="7" max="7" width="9.43"/>
    <col customWidth="1" min="8" max="8" width="10.57"/>
    <col customWidth="1" min="9" max="9" width="10.29"/>
    <col customWidth="1" min="10" max="10" width="7.29"/>
    <col customWidth="1" min="11" max="11" width="8.29"/>
    <col customWidth="1" min="12" max="12" width="8.71"/>
    <col customWidth="1" min="13" max="13" width="6.71"/>
    <col customWidth="1" min="14" max="14" width="8.71"/>
    <col customWidth="1" min="15" max="15" width="7.0"/>
    <col customWidth="1" min="16" max="16" width="10.86"/>
    <col customWidth="1" min="17" max="18" width="8.71"/>
    <col customWidth="1" min="19" max="19" width="10.86"/>
    <col customWidth="1" min="20" max="20" width="9.43"/>
    <col customWidth="1" min="21" max="21" width="10.57"/>
    <col customWidth="1" min="22" max="22" width="10.29"/>
    <col customWidth="1" min="23" max="27" width="8.71"/>
  </cols>
  <sheetData>
    <row r="1" ht="14.25" customHeight="1">
      <c r="A1" s="65" t="s">
        <v>52</v>
      </c>
      <c r="B1" s="66"/>
      <c r="C1" s="67"/>
      <c r="D1" s="68">
        <v>6.0</v>
      </c>
      <c r="E1" s="17"/>
      <c r="F1" s="17"/>
      <c r="G1" s="17"/>
      <c r="H1" s="17"/>
      <c r="I1" s="17"/>
      <c r="J1" s="17"/>
      <c r="K1" s="69"/>
      <c r="M1" s="69"/>
      <c r="P1" s="70"/>
      <c r="Q1" s="17"/>
    </row>
    <row r="2" ht="14.25" customHeight="1">
      <c r="A2" s="23" t="s">
        <v>53</v>
      </c>
      <c r="B2" s="66"/>
      <c r="C2" s="67"/>
      <c r="D2" s="71">
        <v>308.0</v>
      </c>
      <c r="E2" s="17"/>
      <c r="F2" s="17"/>
      <c r="G2" s="17"/>
      <c r="H2" s="17"/>
      <c r="I2" s="17"/>
      <c r="J2" s="17"/>
      <c r="K2" s="69"/>
      <c r="M2" s="69"/>
      <c r="P2" s="70"/>
      <c r="Q2" s="17"/>
    </row>
    <row r="3" ht="14.25" customHeight="1">
      <c r="A3" s="23" t="s">
        <v>54</v>
      </c>
      <c r="B3" s="66"/>
      <c r="C3" s="67"/>
      <c r="D3" s="71">
        <v>600.0</v>
      </c>
      <c r="E3" s="24" t="s">
        <v>55</v>
      </c>
      <c r="F3" s="17"/>
      <c r="G3" s="17"/>
      <c r="H3" s="17"/>
      <c r="I3" s="17"/>
      <c r="J3" s="17"/>
      <c r="K3" s="69"/>
      <c r="M3" s="69"/>
      <c r="P3" s="70"/>
      <c r="Q3" s="17"/>
    </row>
    <row r="4" ht="14.25" customHeight="1">
      <c r="B4" s="66"/>
      <c r="C4" s="67"/>
      <c r="D4" s="72"/>
      <c r="E4" s="24" t="s">
        <v>56</v>
      </c>
      <c r="F4" s="24" t="s">
        <v>57</v>
      </c>
      <c r="G4" s="24" t="s">
        <v>58</v>
      </c>
      <c r="H4" s="24" t="s">
        <v>59</v>
      </c>
      <c r="I4" s="24" t="s">
        <v>60</v>
      </c>
      <c r="J4" s="24" t="s">
        <v>61</v>
      </c>
      <c r="K4" s="69"/>
      <c r="M4" s="69"/>
      <c r="P4" s="70"/>
      <c r="Q4" s="17"/>
      <c r="R4" s="24" t="s">
        <v>56</v>
      </c>
      <c r="S4" s="24" t="s">
        <v>57</v>
      </c>
      <c r="T4" s="24" t="s">
        <v>58</v>
      </c>
      <c r="U4" s="24" t="s">
        <v>59</v>
      </c>
      <c r="V4" s="24" t="s">
        <v>60</v>
      </c>
      <c r="W4" s="24" t="s">
        <v>61</v>
      </c>
      <c r="X4" s="24" t="s">
        <v>62</v>
      </c>
      <c r="Y4" s="24" t="s">
        <v>63</v>
      </c>
    </row>
    <row r="5" ht="14.25" customHeight="1">
      <c r="A5" s="73"/>
      <c r="B5" s="74"/>
      <c r="C5" s="74"/>
      <c r="D5" s="74"/>
      <c r="E5" s="75" t="s">
        <v>64</v>
      </c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69</v>
      </c>
      <c r="K5" s="76"/>
      <c r="L5" s="73"/>
      <c r="M5" s="76"/>
      <c r="N5" s="73"/>
      <c r="O5" s="73"/>
      <c r="P5" s="74"/>
      <c r="Q5" s="77"/>
      <c r="R5" s="75" t="s">
        <v>64</v>
      </c>
      <c r="S5" s="75" t="s">
        <v>65</v>
      </c>
      <c r="T5" s="75" t="s">
        <v>66</v>
      </c>
      <c r="U5" s="75" t="s">
        <v>67</v>
      </c>
      <c r="V5" s="75" t="s">
        <v>68</v>
      </c>
      <c r="W5" s="75" t="s">
        <v>69</v>
      </c>
      <c r="X5" s="75" t="s">
        <v>70</v>
      </c>
      <c r="Y5" s="75" t="s">
        <v>71</v>
      </c>
      <c r="Z5" s="73"/>
      <c r="AA5" s="73"/>
    </row>
    <row r="6" ht="14.25" customHeight="1">
      <c r="A6" s="25" t="s">
        <v>23</v>
      </c>
      <c r="B6" s="78" t="s">
        <v>72</v>
      </c>
      <c r="C6" s="79" t="s">
        <v>73</v>
      </c>
      <c r="D6" s="80" t="s">
        <v>74</v>
      </c>
      <c r="E6" s="81">
        <v>10.0</v>
      </c>
      <c r="F6" s="82">
        <v>30.0</v>
      </c>
      <c r="G6" s="82">
        <v>60.0</v>
      </c>
      <c r="H6" s="82">
        <v>60.0</v>
      </c>
      <c r="I6" s="82" t="s">
        <v>75</v>
      </c>
      <c r="J6" s="83" t="s">
        <v>76</v>
      </c>
      <c r="K6" s="84" t="s">
        <v>77</v>
      </c>
      <c r="L6" s="6" t="s">
        <v>55</v>
      </c>
      <c r="M6" s="84" t="s">
        <v>78</v>
      </c>
      <c r="N6" s="6" t="s">
        <v>75</v>
      </c>
      <c r="O6" s="6" t="s">
        <v>19</v>
      </c>
      <c r="P6" s="85" t="s">
        <v>79</v>
      </c>
      <c r="Q6" s="24" t="s">
        <v>23</v>
      </c>
      <c r="R6" s="6" t="s">
        <v>55</v>
      </c>
      <c r="Z6" s="25" t="s">
        <v>55</v>
      </c>
      <c r="AA6" s="25"/>
    </row>
    <row r="7" ht="14.25" customHeight="1">
      <c r="A7" s="50">
        <v>1.0</v>
      </c>
      <c r="B7" s="114">
        <v>0.5104166666666666</v>
      </c>
      <c r="C7" s="115">
        <v>0.5146296296296297</v>
      </c>
      <c r="D7" s="88">
        <f t="shared" ref="D7:D56" si="2">C7-B7</f>
        <v>0.004212962963</v>
      </c>
      <c r="E7" s="89"/>
      <c r="F7" s="90"/>
      <c r="G7" s="90"/>
      <c r="H7" s="124">
        <v>1.0</v>
      </c>
      <c r="I7" s="90"/>
      <c r="J7" s="91"/>
      <c r="K7" s="92">
        <f t="shared" ref="K7:K56" si="3">D7*86400</f>
        <v>364</v>
      </c>
      <c r="L7" s="93">
        <f t="shared" ref="L7:L56" si="4">SUMPRODUCT(E7:H7,E$6:H$6)</f>
        <v>60</v>
      </c>
      <c r="M7" s="94">
        <f t="shared" ref="M7:M56" si="5">MAX(MIN(K7+L7,$D$3),$D$2)</f>
        <v>424</v>
      </c>
      <c r="N7" s="93">
        <f t="shared" ref="N7:N56" si="6">IF(I7&lt;&gt;0,D$3,IF(OR(J7&lt;&gt;0,C7=""),2*D$3,0))</f>
        <v>0</v>
      </c>
      <c r="O7" s="52">
        <f t="shared" ref="O7:O56" si="7">ROUND(IF(N7&lt;&gt;0,N7,M7),0)</f>
        <v>424</v>
      </c>
      <c r="P7" s="95">
        <f t="shared" ref="P7:P56" si="8">O7/86400</f>
        <v>0.004907407407</v>
      </c>
      <c r="Q7" s="50">
        <f t="shared" ref="Q7:Q56" si="9">A7</f>
        <v>1</v>
      </c>
      <c r="R7" s="93" t="str">
        <f t="shared" ref="R7:W7" si="1">REPT(R$4,E7)</f>
        <v/>
      </c>
      <c r="S7" s="93" t="str">
        <f t="shared" si="1"/>
        <v/>
      </c>
      <c r="T7" s="93" t="str">
        <f t="shared" si="1"/>
        <v/>
      </c>
      <c r="U7" s="93" t="str">
        <f t="shared" si="1"/>
        <v>D</v>
      </c>
      <c r="V7" s="93" t="str">
        <f t="shared" si="1"/>
        <v/>
      </c>
      <c r="W7" s="93" t="str">
        <f t="shared" si="1"/>
        <v/>
      </c>
      <c r="X7" s="93"/>
      <c r="Y7" s="93"/>
      <c r="Z7" s="93" t="str">
        <f t="shared" ref="Z7:Z56" si="11">CONCATENATE(R7,S7,T7,U7,V7,W7,X7,Y7)</f>
        <v>D</v>
      </c>
      <c r="AA7" s="93"/>
    </row>
    <row r="8" ht="14.25" customHeight="1">
      <c r="A8" s="50">
        <v>2.0</v>
      </c>
      <c r="B8" s="116"/>
      <c r="C8" s="117"/>
      <c r="D8" s="88">
        <f t="shared" si="2"/>
        <v>0</v>
      </c>
      <c r="E8" s="98"/>
      <c r="F8" s="99"/>
      <c r="G8" s="99"/>
      <c r="H8" s="99"/>
      <c r="I8" s="99"/>
      <c r="J8" s="112">
        <v>1.0</v>
      </c>
      <c r="K8" s="92">
        <f t="shared" si="3"/>
        <v>0</v>
      </c>
      <c r="L8" s="93">
        <f t="shared" si="4"/>
        <v>0</v>
      </c>
      <c r="M8" s="94">
        <f t="shared" si="5"/>
        <v>308</v>
      </c>
      <c r="N8" s="93">
        <f t="shared" si="6"/>
        <v>1200</v>
      </c>
      <c r="O8" s="93">
        <f t="shared" si="7"/>
        <v>1200</v>
      </c>
      <c r="P8" s="95">
        <f t="shared" si="8"/>
        <v>0.01388888889</v>
      </c>
      <c r="Q8" s="50">
        <f t="shared" si="9"/>
        <v>2</v>
      </c>
      <c r="R8" s="93" t="str">
        <f t="shared" ref="R8:W8" si="10">REPT(R$4,E8)</f>
        <v/>
      </c>
      <c r="S8" s="93" t="str">
        <f t="shared" si="10"/>
        <v/>
      </c>
      <c r="T8" s="93" t="str">
        <f t="shared" si="10"/>
        <v/>
      </c>
      <c r="U8" s="93" t="str">
        <f t="shared" si="10"/>
        <v/>
      </c>
      <c r="V8" s="93" t="str">
        <f t="shared" si="10"/>
        <v/>
      </c>
      <c r="W8" s="93" t="str">
        <f t="shared" si="10"/>
        <v>F</v>
      </c>
      <c r="X8" s="93"/>
      <c r="Y8" s="93"/>
      <c r="Z8" s="93" t="str">
        <f t="shared" si="11"/>
        <v>F</v>
      </c>
      <c r="AA8" s="93"/>
    </row>
    <row r="9" ht="14.25" customHeight="1">
      <c r="A9" s="50">
        <v>3.0</v>
      </c>
      <c r="B9" s="114">
        <v>0.5173611111111112</v>
      </c>
      <c r="C9" s="115">
        <v>0.5214351851851852</v>
      </c>
      <c r="D9" s="88">
        <f t="shared" si="2"/>
        <v>0.004074074074</v>
      </c>
      <c r="E9" s="98"/>
      <c r="F9" s="99"/>
      <c r="G9" s="99"/>
      <c r="H9" s="99"/>
      <c r="I9" s="99"/>
      <c r="J9" s="100"/>
      <c r="K9" s="92">
        <f t="shared" si="3"/>
        <v>352</v>
      </c>
      <c r="L9" s="93">
        <f t="shared" si="4"/>
        <v>0</v>
      </c>
      <c r="M9" s="94">
        <f t="shared" si="5"/>
        <v>352</v>
      </c>
      <c r="N9" s="93">
        <f t="shared" si="6"/>
        <v>0</v>
      </c>
      <c r="O9" s="52">
        <f t="shared" si="7"/>
        <v>352</v>
      </c>
      <c r="P9" s="95">
        <f t="shared" si="8"/>
        <v>0.004074074074</v>
      </c>
      <c r="Q9" s="50">
        <f t="shared" si="9"/>
        <v>3</v>
      </c>
      <c r="R9" s="93" t="str">
        <f t="shared" ref="R9:W9" si="12">REPT(R$4,E9)</f>
        <v/>
      </c>
      <c r="S9" s="93" t="str">
        <f t="shared" si="12"/>
        <v/>
      </c>
      <c r="T9" s="93" t="str">
        <f t="shared" si="12"/>
        <v/>
      </c>
      <c r="U9" s="93" t="str">
        <f t="shared" si="12"/>
        <v/>
      </c>
      <c r="V9" s="93" t="str">
        <f t="shared" si="12"/>
        <v/>
      </c>
      <c r="W9" s="93" t="str">
        <f t="shared" si="12"/>
        <v/>
      </c>
      <c r="X9" s="93"/>
      <c r="Y9" s="93"/>
      <c r="Z9" s="93" t="str">
        <f t="shared" si="11"/>
        <v/>
      </c>
      <c r="AA9" s="93"/>
    </row>
    <row r="10" ht="14.25" customHeight="1">
      <c r="A10" s="50">
        <v>4.0</v>
      </c>
      <c r="B10" s="114">
        <v>0.5180555555555556</v>
      </c>
      <c r="C10" s="115">
        <v>0.5223263888888889</v>
      </c>
      <c r="D10" s="88">
        <f t="shared" si="2"/>
        <v>0.004270833333</v>
      </c>
      <c r="E10" s="98"/>
      <c r="F10" s="99"/>
      <c r="G10" s="99"/>
      <c r="H10" s="123">
        <v>1.0</v>
      </c>
      <c r="I10" s="99"/>
      <c r="J10" s="100"/>
      <c r="K10" s="92">
        <f t="shared" si="3"/>
        <v>369</v>
      </c>
      <c r="L10" s="93">
        <f t="shared" si="4"/>
        <v>60</v>
      </c>
      <c r="M10" s="94">
        <f t="shared" si="5"/>
        <v>429</v>
      </c>
      <c r="N10" s="93">
        <f t="shared" si="6"/>
        <v>0</v>
      </c>
      <c r="O10" s="52">
        <f t="shared" si="7"/>
        <v>429</v>
      </c>
      <c r="P10" s="95">
        <f t="shared" si="8"/>
        <v>0.004965277778</v>
      </c>
      <c r="Q10" s="50">
        <f t="shared" si="9"/>
        <v>4</v>
      </c>
      <c r="R10" s="93" t="str">
        <f t="shared" ref="R10:W10" si="13">REPT(R$4,E10)</f>
        <v/>
      </c>
      <c r="S10" s="93" t="str">
        <f t="shared" si="13"/>
        <v/>
      </c>
      <c r="T10" s="93" t="str">
        <f t="shared" si="13"/>
        <v/>
      </c>
      <c r="U10" s="93" t="str">
        <f t="shared" si="13"/>
        <v>D</v>
      </c>
      <c r="V10" s="93" t="str">
        <f t="shared" si="13"/>
        <v/>
      </c>
      <c r="W10" s="93" t="str">
        <f t="shared" si="13"/>
        <v/>
      </c>
      <c r="X10" s="93"/>
      <c r="Y10" s="93"/>
      <c r="Z10" s="93" t="str">
        <f t="shared" si="11"/>
        <v>D</v>
      </c>
      <c r="AA10" s="93"/>
    </row>
    <row r="11" ht="14.25" customHeight="1">
      <c r="A11" s="50">
        <v>5.0</v>
      </c>
      <c r="B11" s="114">
        <v>0.51875</v>
      </c>
      <c r="C11" s="115">
        <v>0.5229166666666667</v>
      </c>
      <c r="D11" s="88">
        <f t="shared" si="2"/>
        <v>0.004166666667</v>
      </c>
      <c r="E11" s="98"/>
      <c r="F11" s="99"/>
      <c r="G11" s="99"/>
      <c r="H11" s="99"/>
      <c r="I11" s="99"/>
      <c r="J11" s="100"/>
      <c r="K11" s="92">
        <f t="shared" si="3"/>
        <v>360</v>
      </c>
      <c r="L11" s="93">
        <f t="shared" si="4"/>
        <v>0</v>
      </c>
      <c r="M11" s="94">
        <f t="shared" si="5"/>
        <v>360</v>
      </c>
      <c r="N11" s="93">
        <f t="shared" si="6"/>
        <v>0</v>
      </c>
      <c r="O11" s="52">
        <f t="shared" si="7"/>
        <v>360</v>
      </c>
      <c r="P11" s="95">
        <f t="shared" si="8"/>
        <v>0.004166666667</v>
      </c>
      <c r="Q11" s="50">
        <f t="shared" si="9"/>
        <v>5</v>
      </c>
      <c r="R11" s="93" t="str">
        <f t="shared" ref="R11:W11" si="14">REPT(R$4,E11)</f>
        <v/>
      </c>
      <c r="S11" s="93" t="str">
        <f t="shared" si="14"/>
        <v/>
      </c>
      <c r="T11" s="93" t="str">
        <f t="shared" si="14"/>
        <v/>
      </c>
      <c r="U11" s="93" t="str">
        <f t="shared" si="14"/>
        <v/>
      </c>
      <c r="V11" s="93" t="str">
        <f t="shared" si="14"/>
        <v/>
      </c>
      <c r="W11" s="93" t="str">
        <f t="shared" si="14"/>
        <v/>
      </c>
      <c r="X11" s="93"/>
      <c r="Y11" s="93"/>
      <c r="Z11" s="93" t="str">
        <f t="shared" si="11"/>
        <v/>
      </c>
      <c r="AA11" s="93"/>
    </row>
    <row r="12" ht="14.25" customHeight="1">
      <c r="A12" s="50">
        <v>6.0</v>
      </c>
      <c r="B12" s="114">
        <v>0.5194444444444445</v>
      </c>
      <c r="C12" s="115">
        <v>0.5235300925925926</v>
      </c>
      <c r="D12" s="88">
        <f t="shared" si="2"/>
        <v>0.004085648148</v>
      </c>
      <c r="E12" s="98"/>
      <c r="F12" s="99"/>
      <c r="G12" s="99"/>
      <c r="H12" s="99"/>
      <c r="I12" s="99"/>
      <c r="J12" s="100"/>
      <c r="K12" s="92">
        <f t="shared" si="3"/>
        <v>353</v>
      </c>
      <c r="L12" s="93">
        <f t="shared" si="4"/>
        <v>0</v>
      </c>
      <c r="M12" s="94">
        <f t="shared" si="5"/>
        <v>353</v>
      </c>
      <c r="N12" s="93">
        <f t="shared" si="6"/>
        <v>0</v>
      </c>
      <c r="O12" s="52">
        <f t="shared" si="7"/>
        <v>353</v>
      </c>
      <c r="P12" s="95">
        <f t="shared" si="8"/>
        <v>0.004085648148</v>
      </c>
      <c r="Q12" s="50">
        <f t="shared" si="9"/>
        <v>6</v>
      </c>
      <c r="R12" s="93" t="str">
        <f t="shared" ref="R12:W12" si="15">REPT(R$4,E12)</f>
        <v/>
      </c>
      <c r="S12" s="93" t="str">
        <f t="shared" si="15"/>
        <v/>
      </c>
      <c r="T12" s="93" t="str">
        <f t="shared" si="15"/>
        <v/>
      </c>
      <c r="U12" s="93" t="str">
        <f t="shared" si="15"/>
        <v/>
      </c>
      <c r="V12" s="93" t="str">
        <f t="shared" si="15"/>
        <v/>
      </c>
      <c r="W12" s="93" t="str">
        <f t="shared" si="15"/>
        <v/>
      </c>
      <c r="X12" s="93"/>
      <c r="Y12" s="93"/>
      <c r="Z12" s="93" t="str">
        <f t="shared" si="11"/>
        <v/>
      </c>
      <c r="AA12" s="93"/>
    </row>
    <row r="13" ht="14.25" customHeight="1">
      <c r="A13" s="50">
        <v>7.0</v>
      </c>
      <c r="B13" s="114">
        <v>0.5201388888888889</v>
      </c>
      <c r="C13" s="115">
        <v>0.5242708333333334</v>
      </c>
      <c r="D13" s="88">
        <f t="shared" si="2"/>
        <v>0.004131944444</v>
      </c>
      <c r="E13" s="98"/>
      <c r="F13" s="99"/>
      <c r="G13" s="99"/>
      <c r="H13" s="123">
        <v>1.0</v>
      </c>
      <c r="I13" s="99"/>
      <c r="J13" s="100"/>
      <c r="K13" s="92">
        <f t="shared" si="3"/>
        <v>357</v>
      </c>
      <c r="L13" s="93">
        <f t="shared" si="4"/>
        <v>60</v>
      </c>
      <c r="M13" s="94">
        <f t="shared" si="5"/>
        <v>417</v>
      </c>
      <c r="N13" s="93">
        <f t="shared" si="6"/>
        <v>0</v>
      </c>
      <c r="O13" s="52">
        <f t="shared" si="7"/>
        <v>417</v>
      </c>
      <c r="P13" s="95">
        <f t="shared" si="8"/>
        <v>0.004826388889</v>
      </c>
      <c r="Q13" s="50">
        <f t="shared" si="9"/>
        <v>7</v>
      </c>
      <c r="R13" s="93" t="str">
        <f t="shared" ref="R13:W13" si="16">REPT(R$4,E13)</f>
        <v/>
      </c>
      <c r="S13" s="93" t="str">
        <f t="shared" si="16"/>
        <v/>
      </c>
      <c r="T13" s="93" t="str">
        <f t="shared" si="16"/>
        <v/>
      </c>
      <c r="U13" s="93" t="str">
        <f t="shared" si="16"/>
        <v>D</v>
      </c>
      <c r="V13" s="93" t="str">
        <f t="shared" si="16"/>
        <v/>
      </c>
      <c r="W13" s="93" t="str">
        <f t="shared" si="16"/>
        <v/>
      </c>
      <c r="X13" s="93"/>
      <c r="Y13" s="93"/>
      <c r="Z13" s="93" t="str">
        <f t="shared" si="11"/>
        <v>D</v>
      </c>
      <c r="AA13" s="93"/>
    </row>
    <row r="14" ht="14.25" customHeight="1">
      <c r="A14" s="50">
        <v>8.0</v>
      </c>
      <c r="B14" s="114">
        <v>0.5208333333333334</v>
      </c>
      <c r="C14" s="115">
        <v>0.5249537037037038</v>
      </c>
      <c r="D14" s="88">
        <f t="shared" si="2"/>
        <v>0.00412037037</v>
      </c>
      <c r="E14" s="98"/>
      <c r="F14" s="99"/>
      <c r="G14" s="99"/>
      <c r="H14" s="99"/>
      <c r="I14" s="99"/>
      <c r="J14" s="100"/>
      <c r="K14" s="92">
        <f t="shared" si="3"/>
        <v>356</v>
      </c>
      <c r="L14" s="93">
        <f t="shared" si="4"/>
        <v>0</v>
      </c>
      <c r="M14" s="94">
        <f t="shared" si="5"/>
        <v>356</v>
      </c>
      <c r="N14" s="93">
        <f t="shared" si="6"/>
        <v>0</v>
      </c>
      <c r="O14" s="52">
        <f t="shared" si="7"/>
        <v>356</v>
      </c>
      <c r="P14" s="95">
        <f t="shared" si="8"/>
        <v>0.00412037037</v>
      </c>
      <c r="Q14" s="50">
        <f t="shared" si="9"/>
        <v>8</v>
      </c>
      <c r="R14" s="93" t="str">
        <f t="shared" ref="R14:W14" si="17">REPT(R$4,E14)</f>
        <v/>
      </c>
      <c r="S14" s="93" t="str">
        <f t="shared" si="17"/>
        <v/>
      </c>
      <c r="T14" s="93" t="str">
        <f t="shared" si="17"/>
        <v/>
      </c>
      <c r="U14" s="93" t="str">
        <f t="shared" si="17"/>
        <v/>
      </c>
      <c r="V14" s="93" t="str">
        <f t="shared" si="17"/>
        <v/>
      </c>
      <c r="W14" s="93" t="str">
        <f t="shared" si="17"/>
        <v/>
      </c>
      <c r="X14" s="93"/>
      <c r="Y14" s="93"/>
      <c r="Z14" s="93" t="str">
        <f t="shared" si="11"/>
        <v/>
      </c>
      <c r="AA14" s="93"/>
    </row>
    <row r="15" ht="14.25" customHeight="1">
      <c r="A15" s="50">
        <v>9.0</v>
      </c>
      <c r="B15" s="114">
        <v>0.5215277777777778</v>
      </c>
      <c r="C15" s="115">
        <v>0.5257407407407407</v>
      </c>
      <c r="D15" s="88">
        <f t="shared" si="2"/>
        <v>0.004212962963</v>
      </c>
      <c r="E15" s="98"/>
      <c r="F15" s="99"/>
      <c r="G15" s="99"/>
      <c r="H15" s="99"/>
      <c r="I15" s="99"/>
      <c r="J15" s="100"/>
      <c r="K15" s="92">
        <f t="shared" si="3"/>
        <v>364</v>
      </c>
      <c r="L15" s="93">
        <f t="shared" si="4"/>
        <v>0</v>
      </c>
      <c r="M15" s="94">
        <f t="shared" si="5"/>
        <v>364</v>
      </c>
      <c r="N15" s="93">
        <f t="shared" si="6"/>
        <v>0</v>
      </c>
      <c r="O15" s="52">
        <f t="shared" si="7"/>
        <v>364</v>
      </c>
      <c r="P15" s="95">
        <f t="shared" si="8"/>
        <v>0.004212962963</v>
      </c>
      <c r="Q15" s="50">
        <f t="shared" si="9"/>
        <v>9</v>
      </c>
      <c r="R15" s="93" t="str">
        <f t="shared" ref="R15:W15" si="18">REPT(R$4,E15)</f>
        <v/>
      </c>
      <c r="S15" s="93" t="str">
        <f t="shared" si="18"/>
        <v/>
      </c>
      <c r="T15" s="93" t="str">
        <f t="shared" si="18"/>
        <v/>
      </c>
      <c r="U15" s="93" t="str">
        <f t="shared" si="18"/>
        <v/>
      </c>
      <c r="V15" s="93" t="str">
        <f t="shared" si="18"/>
        <v/>
      </c>
      <c r="W15" s="93" t="str">
        <f t="shared" si="18"/>
        <v/>
      </c>
      <c r="X15" s="93"/>
      <c r="Y15" s="93"/>
      <c r="Z15" s="93" t="str">
        <f t="shared" si="11"/>
        <v/>
      </c>
      <c r="AA15" s="93"/>
    </row>
    <row r="16" ht="14.25" customHeight="1">
      <c r="A16" s="50">
        <v>10.0</v>
      </c>
      <c r="B16" s="114">
        <v>0.5222222222222223</v>
      </c>
      <c r="C16" s="115">
        <v>0.5263425925925926</v>
      </c>
      <c r="D16" s="88">
        <f t="shared" si="2"/>
        <v>0.00412037037</v>
      </c>
      <c r="E16" s="120">
        <v>1.0</v>
      </c>
      <c r="F16" s="99"/>
      <c r="G16" s="99"/>
      <c r="H16" s="99"/>
      <c r="I16" s="99"/>
      <c r="J16" s="100"/>
      <c r="K16" s="92">
        <f t="shared" si="3"/>
        <v>356</v>
      </c>
      <c r="L16" s="93">
        <f t="shared" si="4"/>
        <v>10</v>
      </c>
      <c r="M16" s="94">
        <f t="shared" si="5"/>
        <v>366</v>
      </c>
      <c r="N16" s="93">
        <f t="shared" si="6"/>
        <v>0</v>
      </c>
      <c r="O16" s="52">
        <f t="shared" si="7"/>
        <v>366</v>
      </c>
      <c r="P16" s="95">
        <f t="shared" si="8"/>
        <v>0.004236111111</v>
      </c>
      <c r="Q16" s="50">
        <f t="shared" si="9"/>
        <v>10</v>
      </c>
      <c r="R16" s="93" t="str">
        <f t="shared" ref="R16:W16" si="19">REPT(R$4,E16)</f>
        <v>A</v>
      </c>
      <c r="S16" s="93" t="str">
        <f t="shared" si="19"/>
        <v/>
      </c>
      <c r="T16" s="93" t="str">
        <f t="shared" si="19"/>
        <v/>
      </c>
      <c r="U16" s="93" t="str">
        <f t="shared" si="19"/>
        <v/>
      </c>
      <c r="V16" s="93" t="str">
        <f t="shared" si="19"/>
        <v/>
      </c>
      <c r="W16" s="93" t="str">
        <f t="shared" si="19"/>
        <v/>
      </c>
      <c r="X16" s="93"/>
      <c r="Y16" s="93"/>
      <c r="Z16" s="93" t="str">
        <f t="shared" si="11"/>
        <v>A</v>
      </c>
      <c r="AA16" s="93"/>
    </row>
    <row r="17" ht="14.25" customHeight="1">
      <c r="A17" s="50">
        <v>11.0</v>
      </c>
      <c r="B17" s="114">
        <v>0.5229166666666667</v>
      </c>
      <c r="C17" s="115">
        <v>0.5269675925925926</v>
      </c>
      <c r="D17" s="88">
        <f t="shared" si="2"/>
        <v>0.004050925926</v>
      </c>
      <c r="E17" s="98"/>
      <c r="F17" s="99"/>
      <c r="G17" s="99"/>
      <c r="H17" s="99"/>
      <c r="I17" s="99"/>
      <c r="J17" s="100"/>
      <c r="K17" s="92">
        <f t="shared" si="3"/>
        <v>350</v>
      </c>
      <c r="L17" s="93">
        <f t="shared" si="4"/>
        <v>0</v>
      </c>
      <c r="M17" s="94">
        <f t="shared" si="5"/>
        <v>350</v>
      </c>
      <c r="N17" s="93">
        <f t="shared" si="6"/>
        <v>0</v>
      </c>
      <c r="O17" s="52">
        <f t="shared" si="7"/>
        <v>350</v>
      </c>
      <c r="P17" s="95">
        <f t="shared" si="8"/>
        <v>0.004050925926</v>
      </c>
      <c r="Q17" s="50">
        <f t="shared" si="9"/>
        <v>11</v>
      </c>
      <c r="R17" s="93" t="str">
        <f t="shared" ref="R17:W17" si="20">REPT(R$4,E17)</f>
        <v/>
      </c>
      <c r="S17" s="93" t="str">
        <f t="shared" si="20"/>
        <v/>
      </c>
      <c r="T17" s="93" t="str">
        <f t="shared" si="20"/>
        <v/>
      </c>
      <c r="U17" s="93" t="str">
        <f t="shared" si="20"/>
        <v/>
      </c>
      <c r="V17" s="93" t="str">
        <f t="shared" si="20"/>
        <v/>
      </c>
      <c r="W17" s="93" t="str">
        <f t="shared" si="20"/>
        <v/>
      </c>
      <c r="X17" s="93"/>
      <c r="Y17" s="93"/>
      <c r="Z17" s="93" t="str">
        <f t="shared" si="11"/>
        <v/>
      </c>
      <c r="AA17" s="93"/>
    </row>
    <row r="18" ht="14.25" customHeight="1">
      <c r="A18" s="50">
        <v>12.0</v>
      </c>
      <c r="B18" s="114">
        <v>0.5298611111111111</v>
      </c>
      <c r="C18" s="115">
        <v>0.5341782407407407</v>
      </c>
      <c r="D18" s="88">
        <f t="shared" si="2"/>
        <v>0.00431712963</v>
      </c>
      <c r="E18" s="98"/>
      <c r="F18" s="99"/>
      <c r="G18" s="99"/>
      <c r="H18" s="99"/>
      <c r="I18" s="99"/>
      <c r="J18" s="100"/>
      <c r="K18" s="92">
        <f t="shared" si="3"/>
        <v>373</v>
      </c>
      <c r="L18" s="93">
        <f t="shared" si="4"/>
        <v>0</v>
      </c>
      <c r="M18" s="94">
        <f t="shared" si="5"/>
        <v>373</v>
      </c>
      <c r="N18" s="93">
        <f t="shared" si="6"/>
        <v>0</v>
      </c>
      <c r="O18" s="52">
        <f t="shared" si="7"/>
        <v>373</v>
      </c>
      <c r="P18" s="95">
        <f t="shared" si="8"/>
        <v>0.00431712963</v>
      </c>
      <c r="Q18" s="50">
        <f t="shared" si="9"/>
        <v>12</v>
      </c>
      <c r="R18" s="93" t="str">
        <f t="shared" ref="R18:W18" si="21">REPT(R$4,E18)</f>
        <v/>
      </c>
      <c r="S18" s="93" t="str">
        <f t="shared" si="21"/>
        <v/>
      </c>
      <c r="T18" s="93" t="str">
        <f t="shared" si="21"/>
        <v/>
      </c>
      <c r="U18" s="93" t="str">
        <f t="shared" si="21"/>
        <v/>
      </c>
      <c r="V18" s="93" t="str">
        <f t="shared" si="21"/>
        <v/>
      </c>
      <c r="W18" s="93" t="str">
        <f t="shared" si="21"/>
        <v/>
      </c>
      <c r="X18" s="93"/>
      <c r="Y18" s="93"/>
      <c r="Z18" s="93" t="str">
        <f t="shared" si="11"/>
        <v/>
      </c>
      <c r="AA18" s="93"/>
    </row>
    <row r="19" ht="14.25" customHeight="1">
      <c r="A19" s="50">
        <v>13.0</v>
      </c>
      <c r="B19" s="114">
        <v>0.53125</v>
      </c>
      <c r="C19" s="115">
        <v>0.535625</v>
      </c>
      <c r="D19" s="88">
        <f t="shared" si="2"/>
        <v>0.004375</v>
      </c>
      <c r="E19" s="98"/>
      <c r="F19" s="99"/>
      <c r="G19" s="99"/>
      <c r="H19" s="99"/>
      <c r="I19" s="99"/>
      <c r="J19" s="100"/>
      <c r="K19" s="92">
        <f t="shared" si="3"/>
        <v>378</v>
      </c>
      <c r="L19" s="93">
        <f t="shared" si="4"/>
        <v>0</v>
      </c>
      <c r="M19" s="94">
        <f t="shared" si="5"/>
        <v>378</v>
      </c>
      <c r="N19" s="93">
        <f t="shared" si="6"/>
        <v>0</v>
      </c>
      <c r="O19" s="52">
        <f t="shared" si="7"/>
        <v>378</v>
      </c>
      <c r="P19" s="95">
        <f t="shared" si="8"/>
        <v>0.004375</v>
      </c>
      <c r="Q19" s="50">
        <f t="shared" si="9"/>
        <v>13</v>
      </c>
      <c r="R19" s="93" t="str">
        <f t="shared" ref="R19:W19" si="22">REPT(R$4,E19)</f>
        <v/>
      </c>
      <c r="S19" s="93" t="str">
        <f t="shared" si="22"/>
        <v/>
      </c>
      <c r="T19" s="93" t="str">
        <f t="shared" si="22"/>
        <v/>
      </c>
      <c r="U19" s="93" t="str">
        <f t="shared" si="22"/>
        <v/>
      </c>
      <c r="V19" s="93" t="str">
        <f t="shared" si="22"/>
        <v/>
      </c>
      <c r="W19" s="93" t="str">
        <f t="shared" si="22"/>
        <v/>
      </c>
      <c r="X19" s="93"/>
      <c r="Y19" s="93"/>
      <c r="Z19" s="93" t="str">
        <f t="shared" si="11"/>
        <v/>
      </c>
      <c r="AA19" s="93"/>
    </row>
    <row r="20" ht="14.25" customHeight="1">
      <c r="A20" s="50">
        <v>14.0</v>
      </c>
      <c r="B20" s="114">
        <v>0.5354166666666667</v>
      </c>
      <c r="C20" s="115">
        <v>0.5399305555555556</v>
      </c>
      <c r="D20" s="88">
        <f t="shared" si="2"/>
        <v>0.004513888889</v>
      </c>
      <c r="E20" s="98"/>
      <c r="F20" s="99"/>
      <c r="G20" s="99"/>
      <c r="H20" s="99"/>
      <c r="I20" s="99"/>
      <c r="J20" s="100"/>
      <c r="K20" s="92">
        <f t="shared" si="3"/>
        <v>390</v>
      </c>
      <c r="L20" s="93">
        <f t="shared" si="4"/>
        <v>0</v>
      </c>
      <c r="M20" s="94">
        <f t="shared" si="5"/>
        <v>390</v>
      </c>
      <c r="N20" s="93">
        <f t="shared" si="6"/>
        <v>0</v>
      </c>
      <c r="O20" s="52">
        <f t="shared" si="7"/>
        <v>390</v>
      </c>
      <c r="P20" s="95">
        <f t="shared" si="8"/>
        <v>0.004513888889</v>
      </c>
      <c r="Q20" s="50">
        <f t="shared" si="9"/>
        <v>14</v>
      </c>
      <c r="R20" s="93" t="str">
        <f t="shared" ref="R20:W20" si="23">REPT(R$4,E20)</f>
        <v/>
      </c>
      <c r="S20" s="93" t="str">
        <f t="shared" si="23"/>
        <v/>
      </c>
      <c r="T20" s="93" t="str">
        <f t="shared" si="23"/>
        <v/>
      </c>
      <c r="U20" s="93" t="str">
        <f t="shared" si="23"/>
        <v/>
      </c>
      <c r="V20" s="93" t="str">
        <f t="shared" si="23"/>
        <v/>
      </c>
      <c r="W20" s="93" t="str">
        <f t="shared" si="23"/>
        <v/>
      </c>
      <c r="X20" s="93"/>
      <c r="Y20" s="93"/>
      <c r="Z20" s="93" t="str">
        <f t="shared" si="11"/>
        <v/>
      </c>
      <c r="AA20" s="93"/>
    </row>
    <row r="21" ht="14.25" customHeight="1">
      <c r="A21" s="50">
        <v>15.0</v>
      </c>
      <c r="B21" s="114">
        <v>0.5236111111111111</v>
      </c>
      <c r="C21" s="115">
        <v>0.5278819444444445</v>
      </c>
      <c r="D21" s="88">
        <f t="shared" si="2"/>
        <v>0.004270833333</v>
      </c>
      <c r="E21" s="98"/>
      <c r="F21" s="99"/>
      <c r="G21" s="99"/>
      <c r="H21" s="99"/>
      <c r="I21" s="99"/>
      <c r="J21" s="100"/>
      <c r="K21" s="92">
        <f t="shared" si="3"/>
        <v>369</v>
      </c>
      <c r="L21" s="93">
        <f t="shared" si="4"/>
        <v>0</v>
      </c>
      <c r="M21" s="94">
        <f t="shared" si="5"/>
        <v>369</v>
      </c>
      <c r="N21" s="93">
        <f t="shared" si="6"/>
        <v>0</v>
      </c>
      <c r="O21" s="52">
        <f t="shared" si="7"/>
        <v>369</v>
      </c>
      <c r="P21" s="95">
        <f t="shared" si="8"/>
        <v>0.004270833333</v>
      </c>
      <c r="Q21" s="50">
        <f t="shared" si="9"/>
        <v>15</v>
      </c>
      <c r="R21" s="93" t="str">
        <f t="shared" ref="R21:W21" si="24">REPT(R$4,E21)</f>
        <v/>
      </c>
      <c r="S21" s="93" t="str">
        <f t="shared" si="24"/>
        <v/>
      </c>
      <c r="T21" s="93" t="str">
        <f t="shared" si="24"/>
        <v/>
      </c>
      <c r="U21" s="93" t="str">
        <f t="shared" si="24"/>
        <v/>
      </c>
      <c r="V21" s="93" t="str">
        <f t="shared" si="24"/>
        <v/>
      </c>
      <c r="W21" s="93" t="str">
        <f t="shared" si="24"/>
        <v/>
      </c>
      <c r="X21" s="93"/>
      <c r="Y21" s="93"/>
      <c r="Z21" s="93" t="str">
        <f t="shared" si="11"/>
        <v/>
      </c>
      <c r="AA21" s="93"/>
    </row>
    <row r="22" ht="14.25" customHeight="1">
      <c r="A22" s="50">
        <v>16.0</v>
      </c>
      <c r="B22" s="118">
        <v>0.5305555555555556</v>
      </c>
      <c r="C22" s="119">
        <v>0.5347800925925926</v>
      </c>
      <c r="D22" s="88">
        <f t="shared" si="2"/>
        <v>0.004224537037</v>
      </c>
      <c r="E22" s="98"/>
      <c r="F22" s="99"/>
      <c r="G22" s="99"/>
      <c r="H22" s="99"/>
      <c r="I22" s="99"/>
      <c r="J22" s="100"/>
      <c r="K22" s="92">
        <f t="shared" si="3"/>
        <v>365</v>
      </c>
      <c r="L22" s="93">
        <f t="shared" si="4"/>
        <v>0</v>
      </c>
      <c r="M22" s="94">
        <f t="shared" si="5"/>
        <v>365</v>
      </c>
      <c r="N22" s="93">
        <f t="shared" si="6"/>
        <v>0</v>
      </c>
      <c r="O22" s="52">
        <f t="shared" si="7"/>
        <v>365</v>
      </c>
      <c r="P22" s="95">
        <f t="shared" si="8"/>
        <v>0.004224537037</v>
      </c>
      <c r="Q22" s="50">
        <f t="shared" si="9"/>
        <v>16</v>
      </c>
      <c r="R22" s="93" t="str">
        <f t="shared" ref="R22:W22" si="25">REPT(R$4,E22)</f>
        <v/>
      </c>
      <c r="S22" s="93" t="str">
        <f t="shared" si="25"/>
        <v/>
      </c>
      <c r="T22" s="93" t="str">
        <f t="shared" si="25"/>
        <v/>
      </c>
      <c r="U22" s="93" t="str">
        <f t="shared" si="25"/>
        <v/>
      </c>
      <c r="V22" s="93" t="str">
        <f t="shared" si="25"/>
        <v/>
      </c>
      <c r="W22" s="93" t="str">
        <f t="shared" si="25"/>
        <v/>
      </c>
      <c r="X22" s="93"/>
      <c r="Y22" s="93"/>
      <c r="Z22" s="93" t="str">
        <f t="shared" si="11"/>
        <v/>
      </c>
      <c r="AA22" s="93"/>
    </row>
    <row r="23" ht="14.25" customHeight="1">
      <c r="A23" s="50">
        <v>17.0</v>
      </c>
      <c r="B23" s="118">
        <v>0.5319444444444444</v>
      </c>
      <c r="C23" s="119">
        <v>0.5369328703703704</v>
      </c>
      <c r="D23" s="88">
        <f t="shared" si="2"/>
        <v>0.004988425926</v>
      </c>
      <c r="E23" s="98"/>
      <c r="F23" s="99"/>
      <c r="G23" s="99"/>
      <c r="H23" s="99"/>
      <c r="I23" s="99"/>
      <c r="J23" s="100"/>
      <c r="K23" s="92">
        <f t="shared" si="3"/>
        <v>431</v>
      </c>
      <c r="L23" s="93">
        <f t="shared" si="4"/>
        <v>0</v>
      </c>
      <c r="M23" s="94">
        <f t="shared" si="5"/>
        <v>431</v>
      </c>
      <c r="N23" s="93">
        <f t="shared" si="6"/>
        <v>0</v>
      </c>
      <c r="O23" s="52">
        <f t="shared" si="7"/>
        <v>431</v>
      </c>
      <c r="P23" s="95">
        <f t="shared" si="8"/>
        <v>0.004988425926</v>
      </c>
      <c r="Q23" s="50">
        <f t="shared" si="9"/>
        <v>17</v>
      </c>
      <c r="R23" s="93" t="str">
        <f t="shared" ref="R23:W23" si="26">REPT(R$4,E23)</f>
        <v/>
      </c>
      <c r="S23" s="93" t="str">
        <f t="shared" si="26"/>
        <v/>
      </c>
      <c r="T23" s="93" t="str">
        <f t="shared" si="26"/>
        <v/>
      </c>
      <c r="U23" s="93" t="str">
        <f t="shared" si="26"/>
        <v/>
      </c>
      <c r="V23" s="93" t="str">
        <f t="shared" si="26"/>
        <v/>
      </c>
      <c r="W23" s="93" t="str">
        <f t="shared" si="26"/>
        <v/>
      </c>
      <c r="X23" s="93"/>
      <c r="Y23" s="93"/>
      <c r="Z23" s="93" t="str">
        <f t="shared" si="11"/>
        <v/>
      </c>
      <c r="AA23" s="93"/>
    </row>
    <row r="24" ht="14.25" customHeight="1">
      <c r="A24" s="50">
        <v>18.0</v>
      </c>
      <c r="B24" s="121"/>
      <c r="C24" s="122"/>
      <c r="D24" s="88">
        <f t="shared" si="2"/>
        <v>0</v>
      </c>
      <c r="E24" s="98"/>
      <c r="F24" s="99"/>
      <c r="G24" s="99"/>
      <c r="H24" s="99"/>
      <c r="I24" s="99"/>
      <c r="J24" s="112">
        <v>1.0</v>
      </c>
      <c r="K24" s="92">
        <f t="shared" si="3"/>
        <v>0</v>
      </c>
      <c r="L24" s="93">
        <f t="shared" si="4"/>
        <v>0</v>
      </c>
      <c r="M24" s="94">
        <f t="shared" si="5"/>
        <v>308</v>
      </c>
      <c r="N24" s="93">
        <f t="shared" si="6"/>
        <v>1200</v>
      </c>
      <c r="O24" s="93">
        <f t="shared" si="7"/>
        <v>1200</v>
      </c>
      <c r="P24" s="95">
        <f t="shared" si="8"/>
        <v>0.01388888889</v>
      </c>
      <c r="Q24" s="50">
        <f t="shared" si="9"/>
        <v>18</v>
      </c>
      <c r="R24" s="93" t="str">
        <f t="shared" ref="R24:W24" si="27">REPT(R$4,E24)</f>
        <v/>
      </c>
      <c r="S24" s="93" t="str">
        <f t="shared" si="27"/>
        <v/>
      </c>
      <c r="T24" s="93" t="str">
        <f t="shared" si="27"/>
        <v/>
      </c>
      <c r="U24" s="93" t="str">
        <f t="shared" si="27"/>
        <v/>
      </c>
      <c r="V24" s="93" t="str">
        <f t="shared" si="27"/>
        <v/>
      </c>
      <c r="W24" s="93" t="str">
        <f t="shared" si="27"/>
        <v>F</v>
      </c>
      <c r="X24" s="93"/>
      <c r="Y24" s="93"/>
      <c r="Z24" s="93" t="str">
        <f t="shared" si="11"/>
        <v>F</v>
      </c>
      <c r="AA24" s="93"/>
    </row>
    <row r="25" ht="14.25" customHeight="1">
      <c r="A25" s="50">
        <v>19.0</v>
      </c>
      <c r="B25" s="118">
        <v>0.5333333333333333</v>
      </c>
      <c r="C25" s="119">
        <v>0.5378703703703703</v>
      </c>
      <c r="D25" s="88">
        <f t="shared" si="2"/>
        <v>0.004537037037</v>
      </c>
      <c r="E25" s="98"/>
      <c r="F25" s="99"/>
      <c r="G25" s="99"/>
      <c r="H25" s="99"/>
      <c r="I25" s="99"/>
      <c r="J25" s="100"/>
      <c r="K25" s="92">
        <f t="shared" si="3"/>
        <v>392</v>
      </c>
      <c r="L25" s="93">
        <f t="shared" si="4"/>
        <v>0</v>
      </c>
      <c r="M25" s="94">
        <f t="shared" si="5"/>
        <v>392</v>
      </c>
      <c r="N25" s="93">
        <f t="shared" si="6"/>
        <v>0</v>
      </c>
      <c r="O25" s="52">
        <f t="shared" si="7"/>
        <v>392</v>
      </c>
      <c r="P25" s="95">
        <f t="shared" si="8"/>
        <v>0.004537037037</v>
      </c>
      <c r="Q25" s="50">
        <f t="shared" si="9"/>
        <v>19</v>
      </c>
      <c r="R25" s="93" t="str">
        <f t="shared" ref="R25:W25" si="28">REPT(R$4,E25)</f>
        <v/>
      </c>
      <c r="S25" s="93" t="str">
        <f t="shared" si="28"/>
        <v/>
      </c>
      <c r="T25" s="93" t="str">
        <f t="shared" si="28"/>
        <v/>
      </c>
      <c r="U25" s="93" t="str">
        <f t="shared" si="28"/>
        <v/>
      </c>
      <c r="V25" s="93" t="str">
        <f t="shared" si="28"/>
        <v/>
      </c>
      <c r="W25" s="93" t="str">
        <f t="shared" si="28"/>
        <v/>
      </c>
      <c r="X25" s="93"/>
      <c r="Y25" s="93"/>
      <c r="Z25" s="93" t="str">
        <f t="shared" si="11"/>
        <v/>
      </c>
      <c r="AA25" s="93"/>
    </row>
    <row r="26" ht="14.25" customHeight="1">
      <c r="A26" s="50">
        <v>20.0</v>
      </c>
      <c r="B26" s="118">
        <v>0.5340277777777778</v>
      </c>
      <c r="C26" s="119">
        <v>0.5387037037037037</v>
      </c>
      <c r="D26" s="88">
        <f t="shared" si="2"/>
        <v>0.004675925926</v>
      </c>
      <c r="E26" s="102"/>
      <c r="F26" s="103"/>
      <c r="G26" s="103"/>
      <c r="H26" s="103"/>
      <c r="I26" s="103"/>
      <c r="J26" s="104"/>
      <c r="K26" s="92">
        <f t="shared" si="3"/>
        <v>404</v>
      </c>
      <c r="L26" s="93">
        <f t="shared" si="4"/>
        <v>0</v>
      </c>
      <c r="M26" s="94">
        <f t="shared" si="5"/>
        <v>404</v>
      </c>
      <c r="N26" s="93">
        <f t="shared" si="6"/>
        <v>0</v>
      </c>
      <c r="O26" s="52">
        <f t="shared" si="7"/>
        <v>404</v>
      </c>
      <c r="P26" s="95">
        <f t="shared" si="8"/>
        <v>0.004675925926</v>
      </c>
      <c r="Q26" s="50">
        <f t="shared" si="9"/>
        <v>20</v>
      </c>
      <c r="R26" s="93" t="str">
        <f t="shared" ref="R26:W26" si="29">REPT(R$4,E26)</f>
        <v/>
      </c>
      <c r="S26" s="93" t="str">
        <f t="shared" si="29"/>
        <v/>
      </c>
      <c r="T26" s="93" t="str">
        <f t="shared" si="29"/>
        <v/>
      </c>
      <c r="U26" s="93" t="str">
        <f t="shared" si="29"/>
        <v/>
      </c>
      <c r="V26" s="93" t="str">
        <f t="shared" si="29"/>
        <v/>
      </c>
      <c r="W26" s="93" t="str">
        <f t="shared" si="29"/>
        <v/>
      </c>
      <c r="X26" s="93"/>
      <c r="Y26" s="93"/>
      <c r="Z26" s="93" t="str">
        <f t="shared" si="11"/>
        <v/>
      </c>
      <c r="AA26" s="93"/>
    </row>
    <row r="27" ht="14.25" customHeight="1">
      <c r="A27" s="50">
        <v>21.0</v>
      </c>
      <c r="B27" s="118">
        <v>0.5347222222222222</v>
      </c>
      <c r="C27" s="119">
        <v>0.5393634259259259</v>
      </c>
      <c r="D27" s="88">
        <f t="shared" si="2"/>
        <v>0.004641203704</v>
      </c>
      <c r="E27" s="98"/>
      <c r="F27" s="99"/>
      <c r="G27" s="99"/>
      <c r="H27" s="99"/>
      <c r="I27" s="99"/>
      <c r="J27" s="100"/>
      <c r="K27" s="92">
        <f t="shared" si="3"/>
        <v>401</v>
      </c>
      <c r="L27" s="93">
        <f t="shared" si="4"/>
        <v>0</v>
      </c>
      <c r="M27" s="94">
        <f t="shared" si="5"/>
        <v>401</v>
      </c>
      <c r="N27" s="93">
        <f t="shared" si="6"/>
        <v>0</v>
      </c>
      <c r="O27" s="52">
        <f t="shared" si="7"/>
        <v>401</v>
      </c>
      <c r="P27" s="95">
        <f t="shared" si="8"/>
        <v>0.004641203704</v>
      </c>
      <c r="Q27" s="50">
        <f t="shared" si="9"/>
        <v>21</v>
      </c>
      <c r="R27" s="93" t="str">
        <f t="shared" ref="R27:W27" si="30">REPT(R$4,E27)</f>
        <v/>
      </c>
      <c r="S27" s="93" t="str">
        <f t="shared" si="30"/>
        <v/>
      </c>
      <c r="T27" s="93" t="str">
        <f t="shared" si="30"/>
        <v/>
      </c>
      <c r="U27" s="93" t="str">
        <f t="shared" si="30"/>
        <v/>
      </c>
      <c r="V27" s="93" t="str">
        <f t="shared" si="30"/>
        <v/>
      </c>
      <c r="W27" s="93" t="str">
        <f t="shared" si="30"/>
        <v/>
      </c>
      <c r="X27" s="93"/>
      <c r="Y27" s="93"/>
      <c r="Z27" s="93" t="str">
        <f t="shared" si="11"/>
        <v/>
      </c>
      <c r="AA27" s="93"/>
    </row>
    <row r="28" ht="14.25" customHeight="1">
      <c r="A28" s="50">
        <v>22.0</v>
      </c>
      <c r="B28" s="118">
        <v>0.5326388888888889</v>
      </c>
      <c r="C28" s="119">
        <v>0.5368981481481482</v>
      </c>
      <c r="D28" s="88">
        <f t="shared" si="2"/>
        <v>0.004259259259</v>
      </c>
      <c r="E28" s="98"/>
      <c r="F28" s="99"/>
      <c r="G28" s="99"/>
      <c r="H28" s="123">
        <v>1.0</v>
      </c>
      <c r="I28" s="99"/>
      <c r="J28" s="100"/>
      <c r="K28" s="92">
        <f t="shared" si="3"/>
        <v>368</v>
      </c>
      <c r="L28" s="93">
        <f t="shared" si="4"/>
        <v>60</v>
      </c>
      <c r="M28" s="94">
        <f t="shared" si="5"/>
        <v>428</v>
      </c>
      <c r="N28" s="93">
        <f t="shared" si="6"/>
        <v>0</v>
      </c>
      <c r="O28" s="52">
        <f t="shared" si="7"/>
        <v>428</v>
      </c>
      <c r="P28" s="95">
        <f t="shared" si="8"/>
        <v>0.004953703704</v>
      </c>
      <c r="Q28" s="50">
        <f t="shared" si="9"/>
        <v>22</v>
      </c>
      <c r="R28" s="93" t="str">
        <f t="shared" ref="R28:W28" si="31">REPT(R$4,E28)</f>
        <v/>
      </c>
      <c r="S28" s="93" t="str">
        <f t="shared" si="31"/>
        <v/>
      </c>
      <c r="T28" s="93" t="str">
        <f t="shared" si="31"/>
        <v/>
      </c>
      <c r="U28" s="93" t="str">
        <f t="shared" si="31"/>
        <v>D</v>
      </c>
      <c r="V28" s="93" t="str">
        <f t="shared" si="31"/>
        <v/>
      </c>
      <c r="W28" s="93" t="str">
        <f t="shared" si="31"/>
        <v/>
      </c>
      <c r="X28" s="93"/>
      <c r="Y28" s="93"/>
      <c r="Z28" s="93" t="str">
        <f t="shared" si="11"/>
        <v>D</v>
      </c>
      <c r="AA28" s="93"/>
    </row>
    <row r="29" ht="14.25" customHeight="1">
      <c r="A29" s="50">
        <v>23.0</v>
      </c>
      <c r="B29" s="121"/>
      <c r="C29" s="122"/>
      <c r="D29" s="88">
        <f t="shared" si="2"/>
        <v>0</v>
      </c>
      <c r="E29" s="98"/>
      <c r="F29" s="99"/>
      <c r="G29" s="99"/>
      <c r="H29" s="99"/>
      <c r="I29" s="99"/>
      <c r="J29" s="112">
        <v>1.0</v>
      </c>
      <c r="K29" s="92">
        <f t="shared" si="3"/>
        <v>0</v>
      </c>
      <c r="L29" s="93">
        <f t="shared" si="4"/>
        <v>0</v>
      </c>
      <c r="M29" s="94">
        <f t="shared" si="5"/>
        <v>308</v>
      </c>
      <c r="N29" s="93">
        <f t="shared" si="6"/>
        <v>1200</v>
      </c>
      <c r="O29" s="93">
        <f t="shared" si="7"/>
        <v>1200</v>
      </c>
      <c r="P29" s="95">
        <f t="shared" si="8"/>
        <v>0.01388888889</v>
      </c>
      <c r="Q29" s="50">
        <f t="shared" si="9"/>
        <v>23</v>
      </c>
      <c r="R29" s="93" t="str">
        <f t="shared" ref="R29:W29" si="32">REPT(R$4,E29)</f>
        <v/>
      </c>
      <c r="S29" s="93" t="str">
        <f t="shared" si="32"/>
        <v/>
      </c>
      <c r="T29" s="93" t="str">
        <f t="shared" si="32"/>
        <v/>
      </c>
      <c r="U29" s="93" t="str">
        <f t="shared" si="32"/>
        <v/>
      </c>
      <c r="V29" s="93" t="str">
        <f t="shared" si="32"/>
        <v/>
      </c>
      <c r="W29" s="93" t="str">
        <f t="shared" si="32"/>
        <v>F</v>
      </c>
      <c r="X29" s="93"/>
      <c r="Y29" s="93"/>
      <c r="Z29" s="93" t="str">
        <f t="shared" si="11"/>
        <v>F</v>
      </c>
      <c r="AA29" s="93"/>
    </row>
    <row r="30" ht="14.25" customHeight="1">
      <c r="A30" s="50">
        <v>24.0</v>
      </c>
      <c r="B30" s="118">
        <v>0.5368055555555555</v>
      </c>
      <c r="C30" s="119">
        <v>0.5412268518518518</v>
      </c>
      <c r="D30" s="88">
        <f t="shared" si="2"/>
        <v>0.004421296296</v>
      </c>
      <c r="E30" s="98"/>
      <c r="F30" s="99"/>
      <c r="G30" s="99"/>
      <c r="H30" s="99"/>
      <c r="I30" s="99"/>
      <c r="J30" s="100"/>
      <c r="K30" s="92">
        <f t="shared" si="3"/>
        <v>382</v>
      </c>
      <c r="L30" s="93">
        <f t="shared" si="4"/>
        <v>0</v>
      </c>
      <c r="M30" s="94">
        <f t="shared" si="5"/>
        <v>382</v>
      </c>
      <c r="N30" s="93">
        <f t="shared" si="6"/>
        <v>0</v>
      </c>
      <c r="O30" s="52">
        <f t="shared" si="7"/>
        <v>382</v>
      </c>
      <c r="P30" s="95">
        <f t="shared" si="8"/>
        <v>0.004421296296</v>
      </c>
      <c r="Q30" s="50">
        <f t="shared" si="9"/>
        <v>24</v>
      </c>
      <c r="R30" s="93" t="str">
        <f t="shared" ref="R30:W30" si="33">REPT(R$4,E30)</f>
        <v/>
      </c>
      <c r="S30" s="93" t="str">
        <f t="shared" si="33"/>
        <v/>
      </c>
      <c r="T30" s="93" t="str">
        <f t="shared" si="33"/>
        <v/>
      </c>
      <c r="U30" s="93" t="str">
        <f t="shared" si="33"/>
        <v/>
      </c>
      <c r="V30" s="93" t="str">
        <f t="shared" si="33"/>
        <v/>
      </c>
      <c r="W30" s="93" t="str">
        <f t="shared" si="33"/>
        <v/>
      </c>
      <c r="X30" s="93"/>
      <c r="Y30" s="93"/>
      <c r="Z30" s="93" t="str">
        <f t="shared" si="11"/>
        <v/>
      </c>
      <c r="AA30" s="93"/>
    </row>
    <row r="31" ht="14.25" customHeight="1">
      <c r="A31" s="50">
        <v>25.0</v>
      </c>
      <c r="B31" s="121"/>
      <c r="C31" s="122"/>
      <c r="D31" s="88">
        <f t="shared" si="2"/>
        <v>0</v>
      </c>
      <c r="E31" s="98"/>
      <c r="F31" s="99"/>
      <c r="G31" s="99"/>
      <c r="H31" s="99"/>
      <c r="I31" s="99"/>
      <c r="J31" s="112">
        <v>1.0</v>
      </c>
      <c r="K31" s="92">
        <f t="shared" si="3"/>
        <v>0</v>
      </c>
      <c r="L31" s="93">
        <f t="shared" si="4"/>
        <v>0</v>
      </c>
      <c r="M31" s="94">
        <f t="shared" si="5"/>
        <v>308</v>
      </c>
      <c r="N31" s="93">
        <f t="shared" si="6"/>
        <v>1200</v>
      </c>
      <c r="O31" s="93">
        <f t="shared" si="7"/>
        <v>1200</v>
      </c>
      <c r="P31" s="95">
        <f t="shared" si="8"/>
        <v>0.01388888889</v>
      </c>
      <c r="Q31" s="50">
        <f t="shared" si="9"/>
        <v>25</v>
      </c>
      <c r="R31" s="93" t="str">
        <f t="shared" ref="R31:W31" si="34">REPT(R$4,E31)</f>
        <v/>
      </c>
      <c r="S31" s="93" t="str">
        <f t="shared" si="34"/>
        <v/>
      </c>
      <c r="T31" s="93" t="str">
        <f t="shared" si="34"/>
        <v/>
      </c>
      <c r="U31" s="93" t="str">
        <f t="shared" si="34"/>
        <v/>
      </c>
      <c r="V31" s="93" t="str">
        <f t="shared" si="34"/>
        <v/>
      </c>
      <c r="W31" s="93" t="str">
        <f t="shared" si="34"/>
        <v>F</v>
      </c>
      <c r="X31" s="93"/>
      <c r="Y31" s="93"/>
      <c r="Z31" s="93" t="str">
        <f t="shared" si="11"/>
        <v>F</v>
      </c>
      <c r="AA31" s="93"/>
    </row>
    <row r="32" ht="14.25" customHeight="1">
      <c r="A32" s="50">
        <v>26.0</v>
      </c>
      <c r="B32" s="118">
        <v>0.5361111111111111</v>
      </c>
      <c r="C32" s="119">
        <v>0.540625</v>
      </c>
      <c r="D32" s="88">
        <f t="shared" si="2"/>
        <v>0.004513888889</v>
      </c>
      <c r="E32" s="98"/>
      <c r="F32" s="99"/>
      <c r="G32" s="99"/>
      <c r="H32" s="99"/>
      <c r="I32" s="99"/>
      <c r="J32" s="100"/>
      <c r="K32" s="92">
        <f t="shared" si="3"/>
        <v>390</v>
      </c>
      <c r="L32" s="93">
        <f t="shared" si="4"/>
        <v>0</v>
      </c>
      <c r="M32" s="94">
        <f t="shared" si="5"/>
        <v>390</v>
      </c>
      <c r="N32" s="93">
        <f t="shared" si="6"/>
        <v>0</v>
      </c>
      <c r="O32" s="52">
        <f t="shared" si="7"/>
        <v>390</v>
      </c>
      <c r="P32" s="95">
        <f t="shared" si="8"/>
        <v>0.004513888889</v>
      </c>
      <c r="Q32" s="50">
        <f t="shared" si="9"/>
        <v>26</v>
      </c>
      <c r="R32" s="93" t="str">
        <f t="shared" ref="R32:W32" si="35">REPT(R$4,E32)</f>
        <v/>
      </c>
      <c r="S32" s="93" t="str">
        <f t="shared" si="35"/>
        <v/>
      </c>
      <c r="T32" s="93" t="str">
        <f t="shared" si="35"/>
        <v/>
      </c>
      <c r="U32" s="93" t="str">
        <f t="shared" si="35"/>
        <v/>
      </c>
      <c r="V32" s="93" t="str">
        <f t="shared" si="35"/>
        <v/>
      </c>
      <c r="W32" s="93" t="str">
        <f t="shared" si="35"/>
        <v/>
      </c>
      <c r="X32" s="93"/>
      <c r="Y32" s="93"/>
      <c r="Z32" s="93" t="str">
        <f t="shared" si="11"/>
        <v/>
      </c>
      <c r="AA32" s="93"/>
    </row>
    <row r="33" ht="14.25" customHeight="1">
      <c r="A33" s="50">
        <v>27.0</v>
      </c>
      <c r="B33" s="118">
        <v>0.55</v>
      </c>
      <c r="C33" s="119">
        <v>0.5541666666666667</v>
      </c>
      <c r="D33" s="88">
        <f t="shared" si="2"/>
        <v>0.004166666667</v>
      </c>
      <c r="E33" s="98"/>
      <c r="F33" s="99"/>
      <c r="G33" s="99"/>
      <c r="H33" s="99"/>
      <c r="I33" s="99"/>
      <c r="J33" s="100"/>
      <c r="K33" s="92">
        <f t="shared" si="3"/>
        <v>360</v>
      </c>
      <c r="L33" s="93">
        <f t="shared" si="4"/>
        <v>0</v>
      </c>
      <c r="M33" s="94">
        <f t="shared" si="5"/>
        <v>360</v>
      </c>
      <c r="N33" s="93">
        <f t="shared" si="6"/>
        <v>0</v>
      </c>
      <c r="O33" s="52">
        <f t="shared" si="7"/>
        <v>360</v>
      </c>
      <c r="P33" s="95">
        <f t="shared" si="8"/>
        <v>0.004166666667</v>
      </c>
      <c r="Q33" s="50">
        <f t="shared" si="9"/>
        <v>27</v>
      </c>
      <c r="R33" s="93" t="str">
        <f t="shared" ref="R33:W33" si="36">REPT(R$4,E33)</f>
        <v/>
      </c>
      <c r="S33" s="93" t="str">
        <f t="shared" si="36"/>
        <v/>
      </c>
      <c r="T33" s="93" t="str">
        <f t="shared" si="36"/>
        <v/>
      </c>
      <c r="U33" s="93" t="str">
        <f t="shared" si="36"/>
        <v/>
      </c>
      <c r="V33" s="93" t="str">
        <f t="shared" si="36"/>
        <v/>
      </c>
      <c r="W33" s="93" t="str">
        <f t="shared" si="36"/>
        <v/>
      </c>
      <c r="X33" s="93"/>
      <c r="Y33" s="93"/>
      <c r="Z33" s="93" t="str">
        <f t="shared" si="11"/>
        <v/>
      </c>
      <c r="AA33" s="93"/>
    </row>
    <row r="34" ht="14.25" customHeight="1">
      <c r="A34" s="50">
        <v>28.0</v>
      </c>
      <c r="B34" s="118">
        <v>0.5381944444444444</v>
      </c>
      <c r="C34" s="119">
        <v>0.5429513888888889</v>
      </c>
      <c r="D34" s="88">
        <f t="shared" si="2"/>
        <v>0.004756944444</v>
      </c>
      <c r="E34" s="120">
        <v>1.0</v>
      </c>
      <c r="F34" s="99"/>
      <c r="G34" s="99"/>
      <c r="H34" s="99"/>
      <c r="I34" s="99"/>
      <c r="J34" s="100"/>
      <c r="K34" s="92">
        <f t="shared" si="3"/>
        <v>411</v>
      </c>
      <c r="L34" s="93">
        <f t="shared" si="4"/>
        <v>10</v>
      </c>
      <c r="M34" s="94">
        <f t="shared" si="5"/>
        <v>421</v>
      </c>
      <c r="N34" s="93">
        <f t="shared" si="6"/>
        <v>0</v>
      </c>
      <c r="O34" s="52">
        <f t="shared" si="7"/>
        <v>421</v>
      </c>
      <c r="P34" s="95">
        <f t="shared" si="8"/>
        <v>0.004872685185</v>
      </c>
      <c r="Q34" s="50">
        <f t="shared" si="9"/>
        <v>28</v>
      </c>
      <c r="R34" s="93" t="str">
        <f t="shared" ref="R34:W34" si="37">REPT(R$4,E34)</f>
        <v>A</v>
      </c>
      <c r="S34" s="93" t="str">
        <f t="shared" si="37"/>
        <v/>
      </c>
      <c r="T34" s="93" t="str">
        <f t="shared" si="37"/>
        <v/>
      </c>
      <c r="U34" s="93" t="str">
        <f t="shared" si="37"/>
        <v/>
      </c>
      <c r="V34" s="93" t="str">
        <f t="shared" si="37"/>
        <v/>
      </c>
      <c r="W34" s="93" t="str">
        <f t="shared" si="37"/>
        <v/>
      </c>
      <c r="X34" s="93"/>
      <c r="Y34" s="93"/>
      <c r="Z34" s="93" t="str">
        <f t="shared" si="11"/>
        <v>A</v>
      </c>
      <c r="AA34" s="93"/>
    </row>
    <row r="35" ht="14.25" customHeight="1">
      <c r="A35" s="50">
        <v>29.0</v>
      </c>
      <c r="B35" s="118">
        <v>0.5375</v>
      </c>
      <c r="C35" s="119">
        <v>0.541886574074074</v>
      </c>
      <c r="D35" s="88">
        <f t="shared" si="2"/>
        <v>0.004386574074</v>
      </c>
      <c r="E35" s="98"/>
      <c r="F35" s="99"/>
      <c r="G35" s="99"/>
      <c r="H35" s="99"/>
      <c r="I35" s="99"/>
      <c r="J35" s="100"/>
      <c r="K35" s="92">
        <f t="shared" si="3"/>
        <v>379</v>
      </c>
      <c r="L35" s="93">
        <f t="shared" si="4"/>
        <v>0</v>
      </c>
      <c r="M35" s="94">
        <f t="shared" si="5"/>
        <v>379</v>
      </c>
      <c r="N35" s="93">
        <f t="shared" si="6"/>
        <v>0</v>
      </c>
      <c r="O35" s="52">
        <f t="shared" si="7"/>
        <v>379</v>
      </c>
      <c r="P35" s="95">
        <f t="shared" si="8"/>
        <v>0.004386574074</v>
      </c>
      <c r="Q35" s="50">
        <f t="shared" si="9"/>
        <v>29</v>
      </c>
      <c r="R35" s="93" t="str">
        <f t="shared" ref="R35:W35" si="38">REPT(R$4,E35)</f>
        <v/>
      </c>
      <c r="S35" s="93" t="str">
        <f t="shared" si="38"/>
        <v/>
      </c>
      <c r="T35" s="93" t="str">
        <f t="shared" si="38"/>
        <v/>
      </c>
      <c r="U35" s="93" t="str">
        <f t="shared" si="38"/>
        <v/>
      </c>
      <c r="V35" s="93" t="str">
        <f t="shared" si="38"/>
        <v/>
      </c>
      <c r="W35" s="93" t="str">
        <f t="shared" si="38"/>
        <v/>
      </c>
      <c r="X35" s="93"/>
      <c r="Y35" s="93"/>
      <c r="Z35" s="93" t="str">
        <f t="shared" si="11"/>
        <v/>
      </c>
      <c r="AA35" s="93"/>
    </row>
    <row r="36" ht="14.25" customHeight="1">
      <c r="A36" s="50">
        <v>30.0</v>
      </c>
      <c r="B36" s="118">
        <v>0.5388888888888889</v>
      </c>
      <c r="C36" s="119">
        <v>0.5434722222222222</v>
      </c>
      <c r="D36" s="88">
        <f t="shared" si="2"/>
        <v>0.004583333333</v>
      </c>
      <c r="E36" s="98"/>
      <c r="F36" s="99"/>
      <c r="G36" s="99"/>
      <c r="H36" s="123"/>
      <c r="I36" s="99"/>
      <c r="J36" s="100"/>
      <c r="K36" s="92">
        <f t="shared" si="3"/>
        <v>396</v>
      </c>
      <c r="L36" s="93">
        <f t="shared" si="4"/>
        <v>0</v>
      </c>
      <c r="M36" s="94">
        <f t="shared" si="5"/>
        <v>396</v>
      </c>
      <c r="N36" s="93">
        <f t="shared" si="6"/>
        <v>0</v>
      </c>
      <c r="O36" s="52">
        <f t="shared" si="7"/>
        <v>396</v>
      </c>
      <c r="P36" s="95">
        <f t="shared" si="8"/>
        <v>0.004583333333</v>
      </c>
      <c r="Q36" s="50">
        <f t="shared" si="9"/>
        <v>30</v>
      </c>
      <c r="R36" s="93" t="str">
        <f t="shared" ref="R36:W36" si="39">REPT(R$4,E36)</f>
        <v/>
      </c>
      <c r="S36" s="93" t="str">
        <f t="shared" si="39"/>
        <v/>
      </c>
      <c r="T36" s="93" t="str">
        <f t="shared" si="39"/>
        <v/>
      </c>
      <c r="U36" s="93" t="str">
        <f t="shared" si="39"/>
        <v/>
      </c>
      <c r="V36" s="93" t="str">
        <f t="shared" si="39"/>
        <v/>
      </c>
      <c r="W36" s="93" t="str">
        <f t="shared" si="39"/>
        <v/>
      </c>
      <c r="X36" s="93"/>
      <c r="Y36" s="93"/>
      <c r="Z36" s="93" t="str">
        <f t="shared" si="11"/>
        <v/>
      </c>
      <c r="AA36" s="93"/>
    </row>
    <row r="37" ht="14.25" customHeight="1">
      <c r="A37" s="50">
        <v>31.0</v>
      </c>
      <c r="B37" s="118">
        <v>0.5395833333333333</v>
      </c>
      <c r="C37" s="119">
        <v>0.5444097222222222</v>
      </c>
      <c r="D37" s="88">
        <f t="shared" si="2"/>
        <v>0.004826388889</v>
      </c>
      <c r="E37" s="98"/>
      <c r="F37" s="99"/>
      <c r="G37" s="99"/>
      <c r="H37" s="123"/>
      <c r="I37" s="99"/>
      <c r="J37" s="100"/>
      <c r="K37" s="92">
        <f t="shared" si="3"/>
        <v>417</v>
      </c>
      <c r="L37" s="93">
        <f t="shared" si="4"/>
        <v>0</v>
      </c>
      <c r="M37" s="94">
        <f t="shared" si="5"/>
        <v>417</v>
      </c>
      <c r="N37" s="93">
        <f t="shared" si="6"/>
        <v>0</v>
      </c>
      <c r="O37" s="52">
        <f t="shared" si="7"/>
        <v>417</v>
      </c>
      <c r="P37" s="95">
        <f t="shared" si="8"/>
        <v>0.004826388889</v>
      </c>
      <c r="Q37" s="50">
        <f t="shared" si="9"/>
        <v>31</v>
      </c>
      <c r="R37" s="93" t="str">
        <f t="shared" ref="R37:W37" si="40">REPT(R$4,E37)</f>
        <v/>
      </c>
      <c r="S37" s="93" t="str">
        <f t="shared" si="40"/>
        <v/>
      </c>
      <c r="T37" s="93" t="str">
        <f t="shared" si="40"/>
        <v/>
      </c>
      <c r="U37" s="93" t="str">
        <f t="shared" si="40"/>
        <v/>
      </c>
      <c r="V37" s="93" t="str">
        <f t="shared" si="40"/>
        <v/>
      </c>
      <c r="W37" s="93" t="str">
        <f t="shared" si="40"/>
        <v/>
      </c>
      <c r="X37" s="93"/>
      <c r="Y37" s="93"/>
      <c r="Z37" s="93" t="str">
        <f t="shared" si="11"/>
        <v/>
      </c>
      <c r="AA37" s="93"/>
    </row>
    <row r="38" ht="14.25" customHeight="1">
      <c r="A38" s="50">
        <v>32.0</v>
      </c>
      <c r="B38" s="118">
        <v>0.5402777777777777</v>
      </c>
      <c r="C38" s="119">
        <v>0.5447685185185185</v>
      </c>
      <c r="D38" s="88">
        <f t="shared" si="2"/>
        <v>0.004490740741</v>
      </c>
      <c r="E38" s="98"/>
      <c r="F38" s="99"/>
      <c r="G38" s="99"/>
      <c r="H38" s="123"/>
      <c r="I38" s="99"/>
      <c r="J38" s="100"/>
      <c r="K38" s="92">
        <f t="shared" si="3"/>
        <v>388</v>
      </c>
      <c r="L38" s="93">
        <f t="shared" si="4"/>
        <v>0</v>
      </c>
      <c r="M38" s="94">
        <f t="shared" si="5"/>
        <v>388</v>
      </c>
      <c r="N38" s="93">
        <f t="shared" si="6"/>
        <v>0</v>
      </c>
      <c r="O38" s="52">
        <f t="shared" si="7"/>
        <v>388</v>
      </c>
      <c r="P38" s="95">
        <f t="shared" si="8"/>
        <v>0.004490740741</v>
      </c>
      <c r="Q38" s="50">
        <f t="shared" si="9"/>
        <v>32</v>
      </c>
      <c r="R38" s="93" t="str">
        <f t="shared" ref="R38:W38" si="41">REPT(R$4,E38)</f>
        <v/>
      </c>
      <c r="S38" s="93" t="str">
        <f t="shared" si="41"/>
        <v/>
      </c>
      <c r="T38" s="93" t="str">
        <f t="shared" si="41"/>
        <v/>
      </c>
      <c r="U38" s="93" t="str">
        <f t="shared" si="41"/>
        <v/>
      </c>
      <c r="V38" s="93" t="str">
        <f t="shared" si="41"/>
        <v/>
      </c>
      <c r="W38" s="93" t="str">
        <f t="shared" si="41"/>
        <v/>
      </c>
      <c r="X38" s="93"/>
      <c r="Y38" s="93"/>
      <c r="Z38" s="93" t="str">
        <f t="shared" si="11"/>
        <v/>
      </c>
      <c r="AA38" s="93"/>
    </row>
    <row r="39" ht="14.25" customHeight="1">
      <c r="A39" s="50">
        <v>33.0</v>
      </c>
      <c r="B39" s="118">
        <v>0.5409722222222222</v>
      </c>
      <c r="C39" s="119">
        <v>0.5454398148148148</v>
      </c>
      <c r="D39" s="88">
        <f t="shared" si="2"/>
        <v>0.004467592593</v>
      </c>
      <c r="E39" s="98"/>
      <c r="F39" s="99"/>
      <c r="G39" s="99"/>
      <c r="H39" s="123"/>
      <c r="I39" s="99"/>
      <c r="J39" s="100"/>
      <c r="K39" s="92">
        <f t="shared" si="3"/>
        <v>386</v>
      </c>
      <c r="L39" s="93">
        <f t="shared" si="4"/>
        <v>0</v>
      </c>
      <c r="M39" s="94">
        <f t="shared" si="5"/>
        <v>386</v>
      </c>
      <c r="N39" s="93">
        <f t="shared" si="6"/>
        <v>0</v>
      </c>
      <c r="O39" s="52">
        <f t="shared" si="7"/>
        <v>386</v>
      </c>
      <c r="P39" s="95">
        <f t="shared" si="8"/>
        <v>0.004467592593</v>
      </c>
      <c r="Q39" s="50">
        <f t="shared" si="9"/>
        <v>33</v>
      </c>
      <c r="R39" s="93" t="str">
        <f t="shared" ref="R39:W39" si="42">REPT(R$4,E39)</f>
        <v/>
      </c>
      <c r="S39" s="93" t="str">
        <f t="shared" si="42"/>
        <v/>
      </c>
      <c r="T39" s="93" t="str">
        <f t="shared" si="42"/>
        <v/>
      </c>
      <c r="U39" s="93" t="str">
        <f t="shared" si="42"/>
        <v/>
      </c>
      <c r="V39" s="93" t="str">
        <f t="shared" si="42"/>
        <v/>
      </c>
      <c r="W39" s="93" t="str">
        <f t="shared" si="42"/>
        <v/>
      </c>
      <c r="X39" s="93"/>
      <c r="Y39" s="93"/>
      <c r="Z39" s="93" t="str">
        <f t="shared" si="11"/>
        <v/>
      </c>
      <c r="AA39" s="93"/>
    </row>
    <row r="40" ht="14.25" customHeight="1">
      <c r="A40" s="50">
        <v>34.0</v>
      </c>
      <c r="B40" s="118">
        <v>0.5416666666666666</v>
      </c>
      <c r="C40" s="119">
        <v>0.5463194444444445</v>
      </c>
      <c r="D40" s="88">
        <f t="shared" si="2"/>
        <v>0.004652777778</v>
      </c>
      <c r="E40" s="120">
        <v>1.0</v>
      </c>
      <c r="F40" s="99"/>
      <c r="G40" s="99"/>
      <c r="H40" s="99"/>
      <c r="I40" s="99"/>
      <c r="J40" s="100"/>
      <c r="K40" s="92">
        <f t="shared" si="3"/>
        <v>402</v>
      </c>
      <c r="L40" s="93">
        <f t="shared" si="4"/>
        <v>10</v>
      </c>
      <c r="M40" s="94">
        <f t="shared" si="5"/>
        <v>412</v>
      </c>
      <c r="N40" s="93">
        <f t="shared" si="6"/>
        <v>0</v>
      </c>
      <c r="O40" s="52">
        <f t="shared" si="7"/>
        <v>412</v>
      </c>
      <c r="P40" s="95">
        <f t="shared" si="8"/>
        <v>0.004768518519</v>
      </c>
      <c r="Q40" s="50">
        <f t="shared" si="9"/>
        <v>34</v>
      </c>
      <c r="R40" s="93" t="str">
        <f t="shared" ref="R40:W40" si="43">REPT(R$4,E40)</f>
        <v>A</v>
      </c>
      <c r="S40" s="93" t="str">
        <f t="shared" si="43"/>
        <v/>
      </c>
      <c r="T40" s="93" t="str">
        <f t="shared" si="43"/>
        <v/>
      </c>
      <c r="U40" s="93" t="str">
        <f t="shared" si="43"/>
        <v/>
      </c>
      <c r="V40" s="93" t="str">
        <f t="shared" si="43"/>
        <v/>
      </c>
      <c r="W40" s="93" t="str">
        <f t="shared" si="43"/>
        <v/>
      </c>
      <c r="X40" s="93"/>
      <c r="Y40" s="93"/>
      <c r="Z40" s="93" t="str">
        <f t="shared" si="11"/>
        <v>A</v>
      </c>
      <c r="AA40" s="93"/>
    </row>
    <row r="41" ht="14.25" customHeight="1">
      <c r="A41" s="50">
        <v>35.0</v>
      </c>
      <c r="B41" s="118">
        <v>0.5423611111111111</v>
      </c>
      <c r="C41" s="119">
        <v>0.5472453703703704</v>
      </c>
      <c r="D41" s="88">
        <f t="shared" si="2"/>
        <v>0.004884259259</v>
      </c>
      <c r="E41" s="98"/>
      <c r="F41" s="99"/>
      <c r="G41" s="99"/>
      <c r="H41" s="99"/>
      <c r="I41" s="99"/>
      <c r="J41" s="100"/>
      <c r="K41" s="92">
        <f t="shared" si="3"/>
        <v>422</v>
      </c>
      <c r="L41" s="93">
        <f t="shared" si="4"/>
        <v>0</v>
      </c>
      <c r="M41" s="94">
        <f t="shared" si="5"/>
        <v>422</v>
      </c>
      <c r="N41" s="93">
        <f t="shared" si="6"/>
        <v>0</v>
      </c>
      <c r="O41" s="52">
        <f t="shared" si="7"/>
        <v>422</v>
      </c>
      <c r="P41" s="95">
        <f t="shared" si="8"/>
        <v>0.004884259259</v>
      </c>
      <c r="Q41" s="50">
        <f t="shared" si="9"/>
        <v>35</v>
      </c>
      <c r="R41" s="93" t="str">
        <f t="shared" ref="R41:W41" si="44">REPT(R$4,E41)</f>
        <v/>
      </c>
      <c r="S41" s="93" t="str">
        <f t="shared" si="44"/>
        <v/>
      </c>
      <c r="T41" s="93" t="str">
        <f t="shared" si="44"/>
        <v/>
      </c>
      <c r="U41" s="93" t="str">
        <f t="shared" si="44"/>
        <v/>
      </c>
      <c r="V41" s="93" t="str">
        <f t="shared" si="44"/>
        <v/>
      </c>
      <c r="W41" s="93" t="str">
        <f t="shared" si="44"/>
        <v/>
      </c>
      <c r="X41" s="93"/>
      <c r="Y41" s="93"/>
      <c r="Z41" s="93" t="str">
        <f t="shared" si="11"/>
        <v/>
      </c>
      <c r="AA41" s="93"/>
    </row>
    <row r="42" ht="14.25" customHeight="1">
      <c r="A42" s="50">
        <v>36.0</v>
      </c>
      <c r="B42" s="118">
        <v>0.54375</v>
      </c>
      <c r="C42" s="119">
        <v>0.5485185185185185</v>
      </c>
      <c r="D42" s="88">
        <f t="shared" si="2"/>
        <v>0.004768518519</v>
      </c>
      <c r="E42" s="120">
        <v>1.0</v>
      </c>
      <c r="F42" s="99"/>
      <c r="G42" s="99"/>
      <c r="H42" s="123"/>
      <c r="I42" s="99"/>
      <c r="J42" s="100"/>
      <c r="K42" s="92">
        <f t="shared" si="3"/>
        <v>412</v>
      </c>
      <c r="L42" s="93">
        <f t="shared" si="4"/>
        <v>10</v>
      </c>
      <c r="M42" s="94">
        <f t="shared" si="5"/>
        <v>422</v>
      </c>
      <c r="N42" s="93">
        <f t="shared" si="6"/>
        <v>0</v>
      </c>
      <c r="O42" s="52">
        <f t="shared" si="7"/>
        <v>422</v>
      </c>
      <c r="P42" s="95">
        <f t="shared" si="8"/>
        <v>0.004884259259</v>
      </c>
      <c r="Q42" s="50">
        <f t="shared" si="9"/>
        <v>36</v>
      </c>
      <c r="R42" s="93" t="str">
        <f t="shared" ref="R42:W42" si="45">REPT(R$4,E42)</f>
        <v>A</v>
      </c>
      <c r="S42" s="93" t="str">
        <f t="shared" si="45"/>
        <v/>
      </c>
      <c r="T42" s="93" t="str">
        <f t="shared" si="45"/>
        <v/>
      </c>
      <c r="U42" s="93" t="str">
        <f t="shared" si="45"/>
        <v/>
      </c>
      <c r="V42" s="93" t="str">
        <f t="shared" si="45"/>
        <v/>
      </c>
      <c r="W42" s="93" t="str">
        <f t="shared" si="45"/>
        <v/>
      </c>
      <c r="X42" s="93"/>
      <c r="Y42" s="93"/>
      <c r="Z42" s="93" t="str">
        <f t="shared" si="11"/>
        <v>A</v>
      </c>
      <c r="AA42" s="93"/>
    </row>
    <row r="43" ht="14.25" customHeight="1">
      <c r="A43" s="50">
        <v>37.0</v>
      </c>
      <c r="B43" s="118">
        <v>0.5430555555555555</v>
      </c>
      <c r="C43" s="119">
        <v>0.5479398148148148</v>
      </c>
      <c r="D43" s="88">
        <f t="shared" si="2"/>
        <v>0.004884259259</v>
      </c>
      <c r="E43" s="98"/>
      <c r="F43" s="99"/>
      <c r="G43" s="99"/>
      <c r="H43" s="99"/>
      <c r="I43" s="99"/>
      <c r="J43" s="100"/>
      <c r="K43" s="92">
        <f t="shared" si="3"/>
        <v>422</v>
      </c>
      <c r="L43" s="93">
        <f t="shared" si="4"/>
        <v>0</v>
      </c>
      <c r="M43" s="94">
        <f t="shared" si="5"/>
        <v>422</v>
      </c>
      <c r="N43" s="93">
        <f t="shared" si="6"/>
        <v>0</v>
      </c>
      <c r="O43" s="52">
        <f t="shared" si="7"/>
        <v>422</v>
      </c>
      <c r="P43" s="95">
        <f t="shared" si="8"/>
        <v>0.004884259259</v>
      </c>
      <c r="Q43" s="50">
        <f t="shared" si="9"/>
        <v>37</v>
      </c>
      <c r="R43" s="93" t="str">
        <f t="shared" ref="R43:W43" si="46">REPT(R$4,E43)</f>
        <v/>
      </c>
      <c r="S43" s="93" t="str">
        <f t="shared" si="46"/>
        <v/>
      </c>
      <c r="T43" s="93" t="str">
        <f t="shared" si="46"/>
        <v/>
      </c>
      <c r="U43" s="93" t="str">
        <f t="shared" si="46"/>
        <v/>
      </c>
      <c r="V43" s="93" t="str">
        <f t="shared" si="46"/>
        <v/>
      </c>
      <c r="W43" s="93" t="str">
        <f t="shared" si="46"/>
        <v/>
      </c>
      <c r="X43" s="93"/>
      <c r="Y43" s="93"/>
      <c r="Z43" s="93" t="str">
        <f t="shared" si="11"/>
        <v/>
      </c>
      <c r="AA43" s="93"/>
    </row>
    <row r="44" ht="14.25" customHeight="1">
      <c r="A44" s="50">
        <v>38.0</v>
      </c>
      <c r="B44" s="118">
        <v>0.5458333333333333</v>
      </c>
      <c r="C44" s="119">
        <v>0.5510879629629629</v>
      </c>
      <c r="D44" s="88">
        <f t="shared" si="2"/>
        <v>0.00525462963</v>
      </c>
      <c r="E44" s="98"/>
      <c r="F44" s="99"/>
      <c r="G44" s="99"/>
      <c r="H44" s="123"/>
      <c r="I44" s="99"/>
      <c r="J44" s="100"/>
      <c r="K44" s="92">
        <f t="shared" si="3"/>
        <v>454</v>
      </c>
      <c r="L44" s="93">
        <f t="shared" si="4"/>
        <v>0</v>
      </c>
      <c r="M44" s="94">
        <f t="shared" si="5"/>
        <v>454</v>
      </c>
      <c r="N44" s="93">
        <f t="shared" si="6"/>
        <v>0</v>
      </c>
      <c r="O44" s="52">
        <f t="shared" si="7"/>
        <v>454</v>
      </c>
      <c r="P44" s="95">
        <f t="shared" si="8"/>
        <v>0.00525462963</v>
      </c>
      <c r="Q44" s="50">
        <f t="shared" si="9"/>
        <v>38</v>
      </c>
      <c r="R44" s="93" t="str">
        <f t="shared" ref="R44:W44" si="47">REPT(R$4,E44)</f>
        <v/>
      </c>
      <c r="S44" s="93" t="str">
        <f t="shared" si="47"/>
        <v/>
      </c>
      <c r="T44" s="93" t="str">
        <f t="shared" si="47"/>
        <v/>
      </c>
      <c r="U44" s="93" t="str">
        <f t="shared" si="47"/>
        <v/>
      </c>
      <c r="V44" s="93" t="str">
        <f t="shared" si="47"/>
        <v/>
      </c>
      <c r="W44" s="93" t="str">
        <f t="shared" si="47"/>
        <v/>
      </c>
      <c r="X44" s="93"/>
      <c r="Y44" s="93"/>
      <c r="Z44" s="93" t="str">
        <f t="shared" si="11"/>
        <v/>
      </c>
      <c r="AA44" s="93"/>
    </row>
    <row r="45" ht="14.25" customHeight="1">
      <c r="A45" s="50">
        <v>39.0</v>
      </c>
      <c r="B45" s="118">
        <v>0.5444444444444444</v>
      </c>
      <c r="C45" s="119">
        <v>0.5494212962962963</v>
      </c>
      <c r="D45" s="88">
        <f t="shared" si="2"/>
        <v>0.004976851852</v>
      </c>
      <c r="E45" s="98"/>
      <c r="F45" s="99"/>
      <c r="G45" s="99"/>
      <c r="H45" s="123"/>
      <c r="I45" s="99"/>
      <c r="J45" s="100"/>
      <c r="K45" s="92">
        <f t="shared" si="3"/>
        <v>430</v>
      </c>
      <c r="L45" s="93">
        <f t="shared" si="4"/>
        <v>0</v>
      </c>
      <c r="M45" s="94">
        <f t="shared" si="5"/>
        <v>430</v>
      </c>
      <c r="N45" s="93">
        <f t="shared" si="6"/>
        <v>0</v>
      </c>
      <c r="O45" s="52">
        <f t="shared" si="7"/>
        <v>430</v>
      </c>
      <c r="P45" s="95">
        <f t="shared" si="8"/>
        <v>0.004976851852</v>
      </c>
      <c r="Q45" s="50">
        <f t="shared" si="9"/>
        <v>39</v>
      </c>
      <c r="R45" s="93" t="str">
        <f t="shared" ref="R45:W45" si="48">REPT(R$4,E45)</f>
        <v/>
      </c>
      <c r="S45" s="93" t="str">
        <f t="shared" si="48"/>
        <v/>
      </c>
      <c r="T45" s="93" t="str">
        <f t="shared" si="48"/>
        <v/>
      </c>
      <c r="U45" s="93" t="str">
        <f t="shared" si="48"/>
        <v/>
      </c>
      <c r="V45" s="93" t="str">
        <f t="shared" si="48"/>
        <v/>
      </c>
      <c r="W45" s="93" t="str">
        <f t="shared" si="48"/>
        <v/>
      </c>
      <c r="X45" s="93"/>
      <c r="Y45" s="93"/>
      <c r="Z45" s="93" t="str">
        <f t="shared" si="11"/>
        <v/>
      </c>
      <c r="AA45" s="93"/>
    </row>
    <row r="46" ht="14.25" customHeight="1">
      <c r="A46" s="50">
        <v>40.0</v>
      </c>
      <c r="B46" s="121"/>
      <c r="C46" s="122"/>
      <c r="D46" s="88">
        <f t="shared" si="2"/>
        <v>0</v>
      </c>
      <c r="E46" s="102"/>
      <c r="F46" s="103"/>
      <c r="G46" s="103"/>
      <c r="H46" s="103"/>
      <c r="I46" s="103"/>
      <c r="J46" s="109">
        <v>1.0</v>
      </c>
      <c r="K46" s="92">
        <f t="shared" si="3"/>
        <v>0</v>
      </c>
      <c r="L46" s="93">
        <f t="shared" si="4"/>
        <v>0</v>
      </c>
      <c r="M46" s="94">
        <f t="shared" si="5"/>
        <v>308</v>
      </c>
      <c r="N46" s="93">
        <f t="shared" si="6"/>
        <v>1200</v>
      </c>
      <c r="O46" s="93">
        <f t="shared" si="7"/>
        <v>1200</v>
      </c>
      <c r="P46" s="95">
        <f t="shared" si="8"/>
        <v>0.01388888889</v>
      </c>
      <c r="Q46" s="50">
        <f t="shared" si="9"/>
        <v>40</v>
      </c>
      <c r="R46" s="93" t="str">
        <f t="shared" ref="R46:W46" si="49">REPT(R$4,E46)</f>
        <v/>
      </c>
      <c r="S46" s="93" t="str">
        <f t="shared" si="49"/>
        <v/>
      </c>
      <c r="T46" s="93" t="str">
        <f t="shared" si="49"/>
        <v/>
      </c>
      <c r="U46" s="93" t="str">
        <f t="shared" si="49"/>
        <v/>
      </c>
      <c r="V46" s="93" t="str">
        <f t="shared" si="49"/>
        <v/>
      </c>
      <c r="W46" s="93" t="str">
        <f t="shared" si="49"/>
        <v>F</v>
      </c>
      <c r="X46" s="93"/>
      <c r="Y46" s="93"/>
      <c r="Z46" s="93" t="str">
        <f t="shared" si="11"/>
        <v>F</v>
      </c>
      <c r="AA46" s="93"/>
    </row>
    <row r="47" ht="14.25" customHeight="1">
      <c r="A47" s="50">
        <v>41.0</v>
      </c>
      <c r="B47" s="118">
        <v>0.5451388888888888</v>
      </c>
      <c r="C47" s="119">
        <v>0.5496875</v>
      </c>
      <c r="D47" s="88">
        <f t="shared" si="2"/>
        <v>0.004548611111</v>
      </c>
      <c r="E47" s="98"/>
      <c r="F47" s="99"/>
      <c r="G47" s="99"/>
      <c r="H47" s="123"/>
      <c r="I47" s="99"/>
      <c r="J47" s="100"/>
      <c r="K47" s="92">
        <f t="shared" si="3"/>
        <v>393</v>
      </c>
      <c r="L47" s="93">
        <f t="shared" si="4"/>
        <v>0</v>
      </c>
      <c r="M47" s="94">
        <f t="shared" si="5"/>
        <v>393</v>
      </c>
      <c r="N47" s="93">
        <f t="shared" si="6"/>
        <v>0</v>
      </c>
      <c r="O47" s="52">
        <f t="shared" si="7"/>
        <v>393</v>
      </c>
      <c r="P47" s="95">
        <f t="shared" si="8"/>
        <v>0.004548611111</v>
      </c>
      <c r="Q47" s="50">
        <f t="shared" si="9"/>
        <v>41</v>
      </c>
      <c r="R47" s="93" t="str">
        <f t="shared" ref="R47:W47" si="50">REPT(R$4,E47)</f>
        <v/>
      </c>
      <c r="S47" s="93" t="str">
        <f t="shared" si="50"/>
        <v/>
      </c>
      <c r="T47" s="93" t="str">
        <f t="shared" si="50"/>
        <v/>
      </c>
      <c r="U47" s="93" t="str">
        <f t="shared" si="50"/>
        <v/>
      </c>
      <c r="V47" s="93" t="str">
        <f t="shared" si="50"/>
        <v/>
      </c>
      <c r="W47" s="93" t="str">
        <f t="shared" si="50"/>
        <v/>
      </c>
      <c r="X47" s="93"/>
      <c r="Y47" s="93"/>
      <c r="Z47" s="93" t="str">
        <f t="shared" si="11"/>
        <v/>
      </c>
      <c r="AA47" s="93"/>
    </row>
    <row r="48" ht="14.25" customHeight="1">
      <c r="A48" s="50">
        <v>42.0</v>
      </c>
      <c r="B48" s="118">
        <v>0.5465277777777777</v>
      </c>
      <c r="C48" s="119">
        <v>0.5511921296296296</v>
      </c>
      <c r="D48" s="88">
        <f t="shared" si="2"/>
        <v>0.004664351852</v>
      </c>
      <c r="E48" s="120">
        <v>1.0</v>
      </c>
      <c r="F48" s="99"/>
      <c r="G48" s="99"/>
      <c r="H48" s="123"/>
      <c r="I48" s="99"/>
      <c r="J48" s="100"/>
      <c r="K48" s="92">
        <f t="shared" si="3"/>
        <v>403</v>
      </c>
      <c r="L48" s="93">
        <f t="shared" si="4"/>
        <v>10</v>
      </c>
      <c r="M48" s="94">
        <f t="shared" si="5"/>
        <v>413</v>
      </c>
      <c r="N48" s="93">
        <f t="shared" si="6"/>
        <v>0</v>
      </c>
      <c r="O48" s="52">
        <f t="shared" si="7"/>
        <v>413</v>
      </c>
      <c r="P48" s="95">
        <f t="shared" si="8"/>
        <v>0.004780092593</v>
      </c>
      <c r="Q48" s="50">
        <f t="shared" si="9"/>
        <v>42</v>
      </c>
      <c r="R48" s="93" t="str">
        <f t="shared" ref="R48:W48" si="51">REPT(R$4,E48)</f>
        <v>A</v>
      </c>
      <c r="S48" s="93" t="str">
        <f t="shared" si="51"/>
        <v/>
      </c>
      <c r="T48" s="93" t="str">
        <f t="shared" si="51"/>
        <v/>
      </c>
      <c r="U48" s="93" t="str">
        <f t="shared" si="51"/>
        <v/>
      </c>
      <c r="V48" s="93" t="str">
        <f t="shared" si="51"/>
        <v/>
      </c>
      <c r="W48" s="93" t="str">
        <f t="shared" si="51"/>
        <v/>
      </c>
      <c r="X48" s="93"/>
      <c r="Y48" s="93"/>
      <c r="Z48" s="93" t="str">
        <f t="shared" si="11"/>
        <v>A</v>
      </c>
      <c r="AA48" s="93"/>
    </row>
    <row r="49" ht="14.25" customHeight="1">
      <c r="A49" s="50">
        <v>43.0</v>
      </c>
      <c r="B49" s="118">
        <v>0.5472222222222223</v>
      </c>
      <c r="C49" s="119">
        <v>0.5517361111111111</v>
      </c>
      <c r="D49" s="88">
        <f t="shared" si="2"/>
        <v>0.004513888889</v>
      </c>
      <c r="E49" s="98"/>
      <c r="F49" s="99"/>
      <c r="G49" s="99"/>
      <c r="H49" s="99"/>
      <c r="I49" s="99"/>
      <c r="J49" s="100"/>
      <c r="K49" s="92">
        <f t="shared" si="3"/>
        <v>390</v>
      </c>
      <c r="L49" s="93">
        <f t="shared" si="4"/>
        <v>0</v>
      </c>
      <c r="M49" s="94">
        <f t="shared" si="5"/>
        <v>390</v>
      </c>
      <c r="N49" s="93">
        <f t="shared" si="6"/>
        <v>0</v>
      </c>
      <c r="O49" s="52">
        <f t="shared" si="7"/>
        <v>390</v>
      </c>
      <c r="P49" s="95">
        <f t="shared" si="8"/>
        <v>0.004513888889</v>
      </c>
      <c r="Q49" s="50">
        <f t="shared" si="9"/>
        <v>43</v>
      </c>
      <c r="R49" s="93" t="str">
        <f t="shared" ref="R49:W49" si="52">REPT(R$4,E49)</f>
        <v/>
      </c>
      <c r="S49" s="93" t="str">
        <f t="shared" si="52"/>
        <v/>
      </c>
      <c r="T49" s="93" t="str">
        <f t="shared" si="52"/>
        <v/>
      </c>
      <c r="U49" s="93" t="str">
        <f t="shared" si="52"/>
        <v/>
      </c>
      <c r="V49" s="93" t="str">
        <f t="shared" si="52"/>
        <v/>
      </c>
      <c r="W49" s="93" t="str">
        <f t="shared" si="52"/>
        <v/>
      </c>
      <c r="X49" s="93"/>
      <c r="Y49" s="93"/>
      <c r="Z49" s="93" t="str">
        <f t="shared" si="11"/>
        <v/>
      </c>
      <c r="AA49" s="93"/>
    </row>
    <row r="50" ht="14.25" customHeight="1">
      <c r="A50" s="50">
        <v>44.0</v>
      </c>
      <c r="B50" s="118">
        <v>0.5479166666666667</v>
      </c>
      <c r="C50" s="119">
        <v>0.5525925925925926</v>
      </c>
      <c r="D50" s="88">
        <f t="shared" si="2"/>
        <v>0.004675925926</v>
      </c>
      <c r="E50" s="98"/>
      <c r="F50" s="99"/>
      <c r="G50" s="99"/>
      <c r="H50" s="99"/>
      <c r="I50" s="99"/>
      <c r="J50" s="100"/>
      <c r="K50" s="92">
        <f t="shared" si="3"/>
        <v>404</v>
      </c>
      <c r="L50" s="93">
        <f t="shared" si="4"/>
        <v>0</v>
      </c>
      <c r="M50" s="94">
        <f t="shared" si="5"/>
        <v>404</v>
      </c>
      <c r="N50" s="93">
        <f t="shared" si="6"/>
        <v>0</v>
      </c>
      <c r="O50" s="52">
        <f t="shared" si="7"/>
        <v>404</v>
      </c>
      <c r="P50" s="95">
        <f t="shared" si="8"/>
        <v>0.004675925926</v>
      </c>
      <c r="Q50" s="50">
        <f t="shared" si="9"/>
        <v>44</v>
      </c>
      <c r="R50" s="93" t="str">
        <f t="shared" ref="R50:W50" si="53">REPT(R$4,E50)</f>
        <v/>
      </c>
      <c r="S50" s="93" t="str">
        <f t="shared" si="53"/>
        <v/>
      </c>
      <c r="T50" s="93" t="str">
        <f t="shared" si="53"/>
        <v/>
      </c>
      <c r="U50" s="93" t="str">
        <f t="shared" si="53"/>
        <v/>
      </c>
      <c r="V50" s="93" t="str">
        <f t="shared" si="53"/>
        <v/>
      </c>
      <c r="W50" s="93" t="str">
        <f t="shared" si="53"/>
        <v/>
      </c>
      <c r="X50" s="93"/>
      <c r="Y50" s="93"/>
      <c r="Z50" s="93" t="str">
        <f t="shared" si="11"/>
        <v/>
      </c>
      <c r="AA50" s="93"/>
    </row>
    <row r="51" ht="14.25" customHeight="1">
      <c r="A51" s="50">
        <v>45.0</v>
      </c>
      <c r="B51" s="125">
        <v>0.5506944444444445</v>
      </c>
      <c r="C51" s="119">
        <v>0.5552893518518518</v>
      </c>
      <c r="D51" s="88">
        <f t="shared" si="2"/>
        <v>0.004594907407</v>
      </c>
      <c r="E51" s="98"/>
      <c r="F51" s="99"/>
      <c r="G51" s="99"/>
      <c r="H51" s="99"/>
      <c r="I51" s="99"/>
      <c r="J51" s="100"/>
      <c r="K51" s="92">
        <f t="shared" si="3"/>
        <v>397</v>
      </c>
      <c r="L51" s="93">
        <f t="shared" si="4"/>
        <v>0</v>
      </c>
      <c r="M51" s="94">
        <f t="shared" si="5"/>
        <v>397</v>
      </c>
      <c r="N51" s="93">
        <f t="shared" si="6"/>
        <v>0</v>
      </c>
      <c r="O51" s="52">
        <f t="shared" si="7"/>
        <v>397</v>
      </c>
      <c r="P51" s="95">
        <f t="shared" si="8"/>
        <v>0.004594907407</v>
      </c>
      <c r="Q51" s="50">
        <f t="shared" si="9"/>
        <v>45</v>
      </c>
      <c r="R51" s="93" t="str">
        <f t="shared" ref="R51:W51" si="54">REPT(R$4,E51)</f>
        <v/>
      </c>
      <c r="S51" s="93" t="str">
        <f t="shared" si="54"/>
        <v/>
      </c>
      <c r="T51" s="93" t="str">
        <f t="shared" si="54"/>
        <v/>
      </c>
      <c r="U51" s="93" t="str">
        <f t="shared" si="54"/>
        <v/>
      </c>
      <c r="V51" s="93" t="str">
        <f t="shared" si="54"/>
        <v/>
      </c>
      <c r="W51" s="93" t="str">
        <f t="shared" si="54"/>
        <v/>
      </c>
      <c r="X51" s="93"/>
      <c r="Y51" s="93"/>
      <c r="Z51" s="93" t="str">
        <f t="shared" si="11"/>
        <v/>
      </c>
      <c r="AA51" s="93"/>
    </row>
    <row r="52" ht="14.25" customHeight="1">
      <c r="A52" s="50">
        <v>46.0</v>
      </c>
      <c r="B52" s="121"/>
      <c r="C52" s="122"/>
      <c r="D52" s="88">
        <f t="shared" si="2"/>
        <v>0</v>
      </c>
      <c r="E52" s="98"/>
      <c r="F52" s="99"/>
      <c r="G52" s="99"/>
      <c r="H52" s="99"/>
      <c r="I52" s="99"/>
      <c r="J52" s="112">
        <v>1.0</v>
      </c>
      <c r="K52" s="92">
        <f t="shared" si="3"/>
        <v>0</v>
      </c>
      <c r="L52" s="93">
        <f t="shared" si="4"/>
        <v>0</v>
      </c>
      <c r="M52" s="94">
        <f t="shared" si="5"/>
        <v>308</v>
      </c>
      <c r="N52" s="93">
        <f t="shared" si="6"/>
        <v>1200</v>
      </c>
      <c r="O52" s="93">
        <f t="shared" si="7"/>
        <v>1200</v>
      </c>
      <c r="P52" s="95">
        <f t="shared" si="8"/>
        <v>0.01388888889</v>
      </c>
      <c r="Q52" s="50">
        <f t="shared" si="9"/>
        <v>46</v>
      </c>
      <c r="R52" s="93" t="str">
        <f t="shared" ref="R52:W52" si="55">REPT(R$4,E52)</f>
        <v/>
      </c>
      <c r="S52" s="93" t="str">
        <f t="shared" si="55"/>
        <v/>
      </c>
      <c r="T52" s="93" t="str">
        <f t="shared" si="55"/>
        <v/>
      </c>
      <c r="U52" s="93" t="str">
        <f t="shared" si="55"/>
        <v/>
      </c>
      <c r="V52" s="93" t="str">
        <f t="shared" si="55"/>
        <v/>
      </c>
      <c r="W52" s="93" t="str">
        <f t="shared" si="55"/>
        <v>F</v>
      </c>
      <c r="X52" s="93"/>
      <c r="Y52" s="93"/>
      <c r="Z52" s="93" t="str">
        <f t="shared" si="11"/>
        <v>F</v>
      </c>
      <c r="AA52" s="93"/>
    </row>
    <row r="53" ht="14.25" customHeight="1">
      <c r="A53" s="50">
        <v>47.0</v>
      </c>
      <c r="B53" s="118">
        <v>0.5486111111111112</v>
      </c>
      <c r="C53" s="119">
        <v>0.5535648148148148</v>
      </c>
      <c r="D53" s="88">
        <f t="shared" si="2"/>
        <v>0.004953703704</v>
      </c>
      <c r="E53" s="98"/>
      <c r="F53" s="99"/>
      <c r="G53" s="99"/>
      <c r="H53" s="99"/>
      <c r="I53" s="99"/>
      <c r="J53" s="100"/>
      <c r="K53" s="92">
        <f t="shared" si="3"/>
        <v>428</v>
      </c>
      <c r="L53" s="93">
        <f t="shared" si="4"/>
        <v>0</v>
      </c>
      <c r="M53" s="94">
        <f t="shared" si="5"/>
        <v>428</v>
      </c>
      <c r="N53" s="93">
        <f t="shared" si="6"/>
        <v>0</v>
      </c>
      <c r="O53" s="52">
        <f t="shared" si="7"/>
        <v>428</v>
      </c>
      <c r="P53" s="95">
        <f t="shared" si="8"/>
        <v>0.004953703704</v>
      </c>
      <c r="Q53" s="50">
        <f t="shared" si="9"/>
        <v>47</v>
      </c>
      <c r="R53" s="93" t="str">
        <f t="shared" ref="R53:W53" si="56">REPT(R$4,E53)</f>
        <v/>
      </c>
      <c r="S53" s="93" t="str">
        <f t="shared" si="56"/>
        <v/>
      </c>
      <c r="T53" s="93" t="str">
        <f t="shared" si="56"/>
        <v/>
      </c>
      <c r="U53" s="93" t="str">
        <f t="shared" si="56"/>
        <v/>
      </c>
      <c r="V53" s="93" t="str">
        <f t="shared" si="56"/>
        <v/>
      </c>
      <c r="W53" s="93" t="str">
        <f t="shared" si="56"/>
        <v/>
      </c>
      <c r="X53" s="93"/>
      <c r="Y53" s="93"/>
      <c r="Z53" s="93" t="str">
        <f t="shared" si="11"/>
        <v/>
      </c>
      <c r="AA53" s="93"/>
    </row>
    <row r="54" ht="14.25" customHeight="1">
      <c r="A54" s="50">
        <v>48.0</v>
      </c>
      <c r="B54" s="121"/>
      <c r="C54" s="122"/>
      <c r="D54" s="88">
        <f t="shared" si="2"/>
        <v>0</v>
      </c>
      <c r="E54" s="98"/>
      <c r="F54" s="99"/>
      <c r="G54" s="99"/>
      <c r="H54" s="99"/>
      <c r="I54" s="99"/>
      <c r="J54" s="113">
        <v>1.0</v>
      </c>
      <c r="K54" s="92">
        <f t="shared" si="3"/>
        <v>0</v>
      </c>
      <c r="L54" s="93">
        <f t="shared" si="4"/>
        <v>0</v>
      </c>
      <c r="M54" s="94">
        <f t="shared" si="5"/>
        <v>308</v>
      </c>
      <c r="N54" s="93">
        <f t="shared" si="6"/>
        <v>1200</v>
      </c>
      <c r="O54" s="93">
        <f t="shared" si="7"/>
        <v>1200</v>
      </c>
      <c r="P54" s="95">
        <f t="shared" si="8"/>
        <v>0.01388888889</v>
      </c>
      <c r="Q54" s="50">
        <f t="shared" si="9"/>
        <v>48</v>
      </c>
      <c r="R54" s="93" t="str">
        <f t="shared" ref="R54:W54" si="57">REPT(R$4,E54)</f>
        <v/>
      </c>
      <c r="S54" s="93" t="str">
        <f t="shared" si="57"/>
        <v/>
      </c>
      <c r="T54" s="93" t="str">
        <f t="shared" si="57"/>
        <v/>
      </c>
      <c r="U54" s="93" t="str">
        <f t="shared" si="57"/>
        <v/>
      </c>
      <c r="V54" s="93" t="str">
        <f t="shared" si="57"/>
        <v/>
      </c>
      <c r="W54" s="93" t="str">
        <f t="shared" si="57"/>
        <v>F</v>
      </c>
      <c r="X54" s="93"/>
      <c r="Y54" s="93"/>
      <c r="Z54" s="93" t="str">
        <f t="shared" si="11"/>
        <v>F</v>
      </c>
      <c r="AA54" s="93"/>
    </row>
    <row r="55" ht="14.25" customHeight="1">
      <c r="A55" s="50">
        <v>49.0</v>
      </c>
      <c r="B55" s="118">
        <v>0.5513888888888889</v>
      </c>
      <c r="C55" s="119">
        <v>0.5559375</v>
      </c>
      <c r="D55" s="88">
        <f t="shared" si="2"/>
        <v>0.004548611111</v>
      </c>
      <c r="E55" s="98"/>
      <c r="F55" s="99"/>
      <c r="G55" s="99"/>
      <c r="H55" s="99"/>
      <c r="I55" s="99"/>
      <c r="J55" s="100"/>
      <c r="K55" s="92">
        <f t="shared" si="3"/>
        <v>393</v>
      </c>
      <c r="L55" s="93">
        <f t="shared" si="4"/>
        <v>0</v>
      </c>
      <c r="M55" s="94">
        <f t="shared" si="5"/>
        <v>393</v>
      </c>
      <c r="N55" s="93">
        <f t="shared" si="6"/>
        <v>0</v>
      </c>
      <c r="O55" s="52">
        <f t="shared" si="7"/>
        <v>393</v>
      </c>
      <c r="P55" s="95">
        <f t="shared" si="8"/>
        <v>0.004548611111</v>
      </c>
      <c r="Q55" s="50">
        <f t="shared" si="9"/>
        <v>49</v>
      </c>
      <c r="R55" s="93" t="str">
        <f t="shared" ref="R55:W55" si="58">REPT(R$4,E55)</f>
        <v/>
      </c>
      <c r="S55" s="93" t="str">
        <f t="shared" si="58"/>
        <v/>
      </c>
      <c r="T55" s="93" t="str">
        <f t="shared" si="58"/>
        <v/>
      </c>
      <c r="U55" s="93" t="str">
        <f t="shared" si="58"/>
        <v/>
      </c>
      <c r="V55" s="93" t="str">
        <f t="shared" si="58"/>
        <v/>
      </c>
      <c r="W55" s="93" t="str">
        <f t="shared" si="58"/>
        <v/>
      </c>
      <c r="X55" s="93"/>
      <c r="Y55" s="93"/>
      <c r="Z55" s="93" t="str">
        <f t="shared" si="11"/>
        <v/>
      </c>
      <c r="AA55" s="93"/>
    </row>
    <row r="56" ht="14.25" customHeight="1">
      <c r="A56" s="50">
        <v>50.0</v>
      </c>
      <c r="B56" s="118">
        <v>0.5520833333333334</v>
      </c>
      <c r="C56" s="119">
        <v>0.557511574074074</v>
      </c>
      <c r="D56" s="88">
        <f t="shared" si="2"/>
        <v>0.005428240741</v>
      </c>
      <c r="E56" s="98"/>
      <c r="F56" s="99"/>
      <c r="G56" s="99"/>
      <c r="H56" s="99"/>
      <c r="I56" s="99"/>
      <c r="J56" s="100"/>
      <c r="K56" s="92">
        <f t="shared" si="3"/>
        <v>469</v>
      </c>
      <c r="L56" s="93">
        <f t="shared" si="4"/>
        <v>0</v>
      </c>
      <c r="M56" s="94">
        <f t="shared" si="5"/>
        <v>469</v>
      </c>
      <c r="N56" s="93">
        <f t="shared" si="6"/>
        <v>0</v>
      </c>
      <c r="O56" s="52">
        <f t="shared" si="7"/>
        <v>469</v>
      </c>
      <c r="P56" s="95">
        <f t="shared" si="8"/>
        <v>0.005428240741</v>
      </c>
      <c r="Q56" s="50">
        <f t="shared" si="9"/>
        <v>50</v>
      </c>
      <c r="R56" s="93" t="str">
        <f t="shared" ref="R56:W56" si="59">REPT(R$4,E56)</f>
        <v/>
      </c>
      <c r="S56" s="93" t="str">
        <f t="shared" si="59"/>
        <v/>
      </c>
      <c r="T56" s="93" t="str">
        <f t="shared" si="59"/>
        <v/>
      </c>
      <c r="U56" s="93" t="str">
        <f t="shared" si="59"/>
        <v/>
      </c>
      <c r="V56" s="93" t="str">
        <f t="shared" si="59"/>
        <v/>
      </c>
      <c r="W56" s="93" t="str">
        <f t="shared" si="59"/>
        <v/>
      </c>
      <c r="X56" s="93"/>
      <c r="Y56" s="93"/>
      <c r="Z56" s="93" t="str">
        <f t="shared" si="11"/>
        <v/>
      </c>
      <c r="AA56" s="93"/>
    </row>
    <row r="57" ht="14.25" customHeight="1">
      <c r="B57" s="66"/>
      <c r="C57" s="67"/>
      <c r="D57" s="72"/>
      <c r="E57" s="17"/>
      <c r="F57" s="17"/>
      <c r="G57" s="17"/>
      <c r="H57" s="17"/>
      <c r="I57" s="17"/>
      <c r="J57" s="17"/>
      <c r="K57" s="69"/>
      <c r="M57" s="69"/>
      <c r="P57" s="70"/>
      <c r="Q57" s="17"/>
    </row>
    <row r="58" ht="14.25" customHeight="1">
      <c r="B58" s="66"/>
      <c r="C58" s="67"/>
      <c r="D58" s="72"/>
      <c r="E58" s="17"/>
      <c r="F58" s="17"/>
      <c r="G58" s="17"/>
      <c r="H58" s="17"/>
      <c r="I58" s="17"/>
      <c r="J58" s="17"/>
      <c r="K58" s="69"/>
      <c r="M58" s="69"/>
      <c r="P58" s="70"/>
      <c r="Q58" s="17"/>
    </row>
    <row r="59" ht="14.25" customHeight="1">
      <c r="B59" s="66"/>
      <c r="C59" s="67"/>
      <c r="D59" s="72"/>
      <c r="E59" s="17"/>
      <c r="F59" s="17"/>
      <c r="G59" s="17"/>
      <c r="H59" s="17"/>
      <c r="I59" s="17"/>
      <c r="J59" s="17"/>
      <c r="K59" s="69"/>
      <c r="M59" s="69"/>
      <c r="P59" s="70"/>
      <c r="Q59" s="17"/>
    </row>
    <row r="60" ht="14.25" customHeight="1">
      <c r="B60" s="66"/>
      <c r="C60" s="67"/>
      <c r="D60" s="72"/>
      <c r="E60" s="17"/>
      <c r="F60" s="17"/>
      <c r="G60" s="17"/>
      <c r="H60" s="17"/>
      <c r="I60" s="17"/>
      <c r="J60" s="17"/>
      <c r="K60" s="69"/>
      <c r="M60" s="69"/>
      <c r="P60" s="70"/>
      <c r="Q60" s="17"/>
    </row>
    <row r="61" ht="14.25" customHeight="1">
      <c r="B61" s="66"/>
      <c r="C61" s="67"/>
      <c r="D61" s="72"/>
      <c r="E61" s="17"/>
      <c r="F61" s="17"/>
      <c r="G61" s="17"/>
      <c r="H61" s="17"/>
      <c r="I61" s="17"/>
      <c r="J61" s="17"/>
      <c r="K61" s="69"/>
      <c r="M61" s="69"/>
      <c r="P61" s="70"/>
      <c r="Q61" s="17"/>
    </row>
    <row r="62" ht="14.25" customHeight="1">
      <c r="B62" s="66"/>
      <c r="C62" s="67"/>
      <c r="D62" s="72"/>
      <c r="E62" s="17"/>
      <c r="F62" s="17"/>
      <c r="G62" s="17"/>
      <c r="H62" s="17"/>
      <c r="I62" s="17"/>
      <c r="J62" s="17"/>
      <c r="K62" s="69"/>
      <c r="M62" s="69"/>
      <c r="P62" s="70"/>
      <c r="Q62" s="17"/>
    </row>
    <row r="63" ht="14.25" customHeight="1">
      <c r="B63" s="66"/>
      <c r="C63" s="67"/>
      <c r="D63" s="72"/>
      <c r="E63" s="17"/>
      <c r="F63" s="17"/>
      <c r="G63" s="17"/>
      <c r="H63" s="17"/>
      <c r="I63" s="17"/>
      <c r="J63" s="17"/>
      <c r="K63" s="69"/>
      <c r="M63" s="69"/>
      <c r="P63" s="70"/>
      <c r="Q63" s="17"/>
    </row>
    <row r="64" ht="14.25" customHeight="1">
      <c r="B64" s="66"/>
      <c r="C64" s="67"/>
      <c r="D64" s="72"/>
      <c r="E64" s="17"/>
      <c r="F64" s="17"/>
      <c r="G64" s="17"/>
      <c r="H64" s="17"/>
      <c r="I64" s="17"/>
      <c r="J64" s="17"/>
      <c r="K64" s="69"/>
      <c r="M64" s="69"/>
      <c r="P64" s="70"/>
      <c r="Q64" s="17"/>
    </row>
    <row r="65" ht="14.25" customHeight="1">
      <c r="B65" s="66"/>
      <c r="C65" s="67"/>
      <c r="D65" s="72"/>
      <c r="E65" s="17"/>
      <c r="F65" s="17"/>
      <c r="G65" s="17"/>
      <c r="H65" s="17"/>
      <c r="I65" s="17"/>
      <c r="J65" s="17"/>
      <c r="K65" s="69"/>
      <c r="M65" s="69"/>
      <c r="P65" s="70"/>
      <c r="Q65" s="17"/>
    </row>
    <row r="66" ht="14.25" customHeight="1">
      <c r="B66" s="66"/>
      <c r="C66" s="67"/>
      <c r="D66" s="72"/>
      <c r="E66" s="17"/>
      <c r="F66" s="17"/>
      <c r="G66" s="17"/>
      <c r="H66" s="17"/>
      <c r="I66" s="17"/>
      <c r="J66" s="17"/>
      <c r="K66" s="69"/>
      <c r="M66" s="69"/>
      <c r="P66" s="70"/>
      <c r="Q66" s="17"/>
    </row>
    <row r="67" ht="14.25" customHeight="1">
      <c r="B67" s="66"/>
      <c r="C67" s="67"/>
      <c r="D67" s="72"/>
      <c r="E67" s="17"/>
      <c r="F67" s="17"/>
      <c r="G67" s="17"/>
      <c r="H67" s="17"/>
      <c r="I67" s="17"/>
      <c r="J67" s="17"/>
      <c r="K67" s="69"/>
      <c r="M67" s="69"/>
      <c r="P67" s="70"/>
      <c r="Q67" s="17"/>
    </row>
    <row r="68" ht="14.25" customHeight="1">
      <c r="B68" s="66"/>
      <c r="C68" s="67"/>
      <c r="D68" s="72"/>
      <c r="E68" s="17"/>
      <c r="F68" s="17"/>
      <c r="G68" s="17"/>
      <c r="H68" s="17"/>
      <c r="I68" s="17"/>
      <c r="J68" s="17"/>
      <c r="K68" s="69"/>
      <c r="M68" s="69"/>
      <c r="P68" s="70"/>
      <c r="Q68" s="17"/>
    </row>
    <row r="69" ht="14.25" customHeight="1">
      <c r="B69" s="66"/>
      <c r="C69" s="67"/>
      <c r="D69" s="72"/>
      <c r="E69" s="17"/>
      <c r="F69" s="17"/>
      <c r="G69" s="17"/>
      <c r="H69" s="17"/>
      <c r="I69" s="17"/>
      <c r="J69" s="17"/>
      <c r="K69" s="69"/>
      <c r="M69" s="69"/>
      <c r="P69" s="70"/>
      <c r="Q69" s="17"/>
    </row>
    <row r="70" ht="14.25" customHeight="1">
      <c r="B70" s="66"/>
      <c r="C70" s="67"/>
      <c r="D70" s="72"/>
      <c r="E70" s="17"/>
      <c r="F70" s="17"/>
      <c r="G70" s="17"/>
      <c r="H70" s="17"/>
      <c r="I70" s="17"/>
      <c r="J70" s="17"/>
      <c r="K70" s="69"/>
      <c r="M70" s="69"/>
      <c r="P70" s="70"/>
      <c r="Q70" s="17"/>
    </row>
    <row r="71" ht="14.25" customHeight="1">
      <c r="B71" s="66"/>
      <c r="C71" s="67"/>
      <c r="D71" s="72"/>
      <c r="E71" s="17"/>
      <c r="F71" s="17"/>
      <c r="G71" s="17"/>
      <c r="H71" s="17"/>
      <c r="I71" s="17"/>
      <c r="J71" s="17"/>
      <c r="K71" s="69"/>
      <c r="M71" s="69"/>
      <c r="P71" s="70"/>
      <c r="Q71" s="17"/>
    </row>
    <row r="72" ht="14.25" customHeight="1">
      <c r="B72" s="66"/>
      <c r="C72" s="67"/>
      <c r="D72" s="72"/>
      <c r="E72" s="17"/>
      <c r="F72" s="17"/>
      <c r="G72" s="17"/>
      <c r="H72" s="17"/>
      <c r="I72" s="17"/>
      <c r="J72" s="17"/>
      <c r="K72" s="69"/>
      <c r="M72" s="69"/>
      <c r="P72" s="70"/>
      <c r="Q72" s="17"/>
    </row>
    <row r="73" ht="14.25" customHeight="1">
      <c r="B73" s="66"/>
      <c r="C73" s="67"/>
      <c r="D73" s="72"/>
      <c r="E73" s="17"/>
      <c r="F73" s="17"/>
      <c r="G73" s="17"/>
      <c r="H73" s="17"/>
      <c r="I73" s="17"/>
      <c r="J73" s="17"/>
      <c r="K73" s="69"/>
      <c r="M73" s="69"/>
      <c r="P73" s="70"/>
      <c r="Q73" s="17"/>
    </row>
    <row r="74" ht="14.25" customHeight="1">
      <c r="B74" s="66"/>
      <c r="C74" s="67"/>
      <c r="D74" s="72"/>
      <c r="E74" s="17"/>
      <c r="F74" s="17"/>
      <c r="G74" s="17"/>
      <c r="H74" s="17"/>
      <c r="I74" s="17"/>
      <c r="J74" s="17"/>
      <c r="K74" s="69"/>
      <c r="M74" s="69"/>
      <c r="P74" s="70"/>
      <c r="Q74" s="17"/>
    </row>
    <row r="75" ht="14.25" customHeight="1">
      <c r="B75" s="66"/>
      <c r="C75" s="67"/>
      <c r="D75" s="72"/>
      <c r="E75" s="17"/>
      <c r="F75" s="17"/>
      <c r="G75" s="17"/>
      <c r="H75" s="17"/>
      <c r="I75" s="17"/>
      <c r="J75" s="17"/>
      <c r="K75" s="69"/>
      <c r="M75" s="69"/>
      <c r="P75" s="70"/>
      <c r="Q75" s="17"/>
    </row>
    <row r="76" ht="14.25" customHeight="1">
      <c r="B76" s="66"/>
      <c r="C76" s="67"/>
      <c r="D76" s="72"/>
      <c r="E76" s="17"/>
      <c r="F76" s="17"/>
      <c r="G76" s="17"/>
      <c r="H76" s="17"/>
      <c r="I76" s="17"/>
      <c r="J76" s="17"/>
      <c r="K76" s="69"/>
      <c r="M76" s="69"/>
      <c r="P76" s="70"/>
      <c r="Q76" s="17"/>
    </row>
    <row r="77" ht="14.25" customHeight="1">
      <c r="B77" s="66"/>
      <c r="C77" s="67"/>
      <c r="D77" s="72"/>
      <c r="E77" s="17"/>
      <c r="F77" s="17"/>
      <c r="G77" s="17"/>
      <c r="H77" s="17"/>
      <c r="I77" s="17"/>
      <c r="J77" s="17"/>
      <c r="K77" s="69"/>
      <c r="M77" s="69"/>
      <c r="P77" s="70"/>
      <c r="Q77" s="17"/>
    </row>
    <row r="78" ht="14.25" customHeight="1">
      <c r="B78" s="66"/>
      <c r="C78" s="67"/>
      <c r="D78" s="72"/>
      <c r="E78" s="17"/>
      <c r="F78" s="17"/>
      <c r="G78" s="17"/>
      <c r="H78" s="17"/>
      <c r="I78" s="17"/>
      <c r="J78" s="17"/>
      <c r="K78" s="69"/>
      <c r="M78" s="69"/>
      <c r="P78" s="70"/>
      <c r="Q78" s="17"/>
    </row>
    <row r="79" ht="14.25" customHeight="1">
      <c r="B79" s="66"/>
      <c r="C79" s="67"/>
      <c r="D79" s="72"/>
      <c r="E79" s="17"/>
      <c r="F79" s="17"/>
      <c r="G79" s="17"/>
      <c r="H79" s="17"/>
      <c r="I79" s="17"/>
      <c r="J79" s="17"/>
      <c r="K79" s="69"/>
      <c r="M79" s="69"/>
      <c r="P79" s="70"/>
      <c r="Q79" s="17"/>
    </row>
    <row r="80" ht="14.25" customHeight="1">
      <c r="B80" s="66"/>
      <c r="C80" s="67"/>
      <c r="D80" s="72"/>
      <c r="E80" s="17"/>
      <c r="F80" s="17"/>
      <c r="G80" s="17"/>
      <c r="H80" s="17"/>
      <c r="I80" s="17"/>
      <c r="J80" s="17"/>
      <c r="K80" s="69"/>
      <c r="M80" s="69"/>
      <c r="P80" s="70"/>
      <c r="Q80" s="17"/>
    </row>
    <row r="81" ht="14.25" customHeight="1">
      <c r="B81" s="66"/>
      <c r="C81" s="67"/>
      <c r="D81" s="72"/>
      <c r="E81" s="17"/>
      <c r="F81" s="17"/>
      <c r="G81" s="17"/>
      <c r="H81" s="17"/>
      <c r="I81" s="17"/>
      <c r="J81" s="17"/>
      <c r="K81" s="69"/>
      <c r="M81" s="69"/>
      <c r="P81" s="70"/>
      <c r="Q81" s="17"/>
    </row>
    <row r="82" ht="14.25" customHeight="1">
      <c r="B82" s="66"/>
      <c r="C82" s="67"/>
      <c r="D82" s="72"/>
      <c r="E82" s="17"/>
      <c r="F82" s="17"/>
      <c r="G82" s="17"/>
      <c r="H82" s="17"/>
      <c r="I82" s="17"/>
      <c r="J82" s="17"/>
      <c r="K82" s="69"/>
      <c r="M82" s="69"/>
      <c r="P82" s="70"/>
      <c r="Q82" s="17"/>
    </row>
    <row r="83" ht="14.25" customHeight="1">
      <c r="B83" s="66"/>
      <c r="C83" s="67"/>
      <c r="D83" s="72"/>
      <c r="E83" s="17"/>
      <c r="F83" s="17"/>
      <c r="G83" s="17"/>
      <c r="H83" s="17"/>
      <c r="I83" s="17"/>
      <c r="J83" s="17"/>
      <c r="K83" s="69"/>
      <c r="M83" s="69"/>
      <c r="P83" s="70"/>
      <c r="Q83" s="17"/>
    </row>
    <row r="84" ht="14.25" customHeight="1">
      <c r="B84" s="66"/>
      <c r="C84" s="67"/>
      <c r="D84" s="72"/>
      <c r="E84" s="17"/>
      <c r="F84" s="17"/>
      <c r="G84" s="17"/>
      <c r="H84" s="17"/>
      <c r="I84" s="17"/>
      <c r="J84" s="17"/>
      <c r="K84" s="69"/>
      <c r="M84" s="69"/>
      <c r="P84" s="70"/>
      <c r="Q84" s="17"/>
    </row>
    <row r="85" ht="14.25" customHeight="1">
      <c r="B85" s="66"/>
      <c r="C85" s="67"/>
      <c r="D85" s="72"/>
      <c r="E85" s="17"/>
      <c r="F85" s="17"/>
      <c r="G85" s="17"/>
      <c r="H85" s="17"/>
      <c r="I85" s="17"/>
      <c r="J85" s="17"/>
      <c r="K85" s="69"/>
      <c r="M85" s="69"/>
      <c r="P85" s="70"/>
      <c r="Q85" s="17"/>
    </row>
    <row r="86" ht="14.25" customHeight="1">
      <c r="B86" s="66"/>
      <c r="C86" s="67"/>
      <c r="D86" s="72"/>
      <c r="E86" s="17"/>
      <c r="F86" s="17"/>
      <c r="G86" s="17"/>
      <c r="H86" s="17"/>
      <c r="I86" s="17"/>
      <c r="J86" s="17"/>
      <c r="K86" s="69"/>
      <c r="M86" s="69"/>
      <c r="P86" s="70"/>
      <c r="Q86" s="17"/>
    </row>
    <row r="87" ht="14.25" customHeight="1">
      <c r="B87" s="66"/>
      <c r="C87" s="67"/>
      <c r="D87" s="72"/>
      <c r="E87" s="17"/>
      <c r="F87" s="17"/>
      <c r="G87" s="17"/>
      <c r="H87" s="17"/>
      <c r="I87" s="17"/>
      <c r="J87" s="17"/>
      <c r="K87" s="69"/>
      <c r="M87" s="69"/>
      <c r="P87" s="70"/>
      <c r="Q87" s="17"/>
    </row>
    <row r="88" ht="14.25" customHeight="1">
      <c r="B88" s="66"/>
      <c r="C88" s="67"/>
      <c r="D88" s="72"/>
      <c r="E88" s="17"/>
      <c r="F88" s="17"/>
      <c r="G88" s="17"/>
      <c r="H88" s="17"/>
      <c r="I88" s="17"/>
      <c r="J88" s="17"/>
      <c r="K88" s="69"/>
      <c r="M88" s="69"/>
      <c r="P88" s="70"/>
      <c r="Q88" s="17"/>
    </row>
    <row r="89" ht="14.25" customHeight="1">
      <c r="B89" s="66"/>
      <c r="C89" s="67"/>
      <c r="D89" s="72"/>
      <c r="E89" s="17"/>
      <c r="F89" s="17"/>
      <c r="G89" s="17"/>
      <c r="H89" s="17"/>
      <c r="I89" s="17"/>
      <c r="J89" s="17"/>
      <c r="K89" s="69"/>
      <c r="M89" s="69"/>
      <c r="P89" s="70"/>
      <c r="Q89" s="17"/>
    </row>
    <row r="90" ht="14.25" customHeight="1">
      <c r="B90" s="66"/>
      <c r="C90" s="67"/>
      <c r="D90" s="72"/>
      <c r="E90" s="17"/>
      <c r="F90" s="17"/>
      <c r="G90" s="17"/>
      <c r="H90" s="17"/>
      <c r="I90" s="17"/>
      <c r="J90" s="17"/>
      <c r="K90" s="69"/>
      <c r="M90" s="69"/>
      <c r="P90" s="70"/>
      <c r="Q90" s="17"/>
    </row>
    <row r="91" ht="14.25" customHeight="1">
      <c r="B91" s="66"/>
      <c r="C91" s="67"/>
      <c r="D91" s="72"/>
      <c r="E91" s="17"/>
      <c r="F91" s="17"/>
      <c r="G91" s="17"/>
      <c r="H91" s="17"/>
      <c r="I91" s="17"/>
      <c r="J91" s="17"/>
      <c r="K91" s="69"/>
      <c r="M91" s="69"/>
      <c r="P91" s="70"/>
      <c r="Q91" s="17"/>
    </row>
    <row r="92" ht="14.25" customHeight="1">
      <c r="B92" s="66"/>
      <c r="C92" s="67"/>
      <c r="D92" s="72"/>
      <c r="E92" s="17"/>
      <c r="F92" s="17"/>
      <c r="G92" s="17"/>
      <c r="H92" s="17"/>
      <c r="I92" s="17"/>
      <c r="J92" s="17"/>
      <c r="K92" s="69"/>
      <c r="M92" s="69"/>
      <c r="P92" s="70"/>
      <c r="Q92" s="17"/>
    </row>
    <row r="93" ht="14.25" customHeight="1">
      <c r="B93" s="66"/>
      <c r="C93" s="67"/>
      <c r="D93" s="72"/>
      <c r="E93" s="17"/>
      <c r="F93" s="17"/>
      <c r="G93" s="17"/>
      <c r="H93" s="17"/>
      <c r="I93" s="17"/>
      <c r="J93" s="17"/>
      <c r="K93" s="69"/>
      <c r="M93" s="69"/>
      <c r="P93" s="70"/>
      <c r="Q93" s="17"/>
    </row>
    <row r="94" ht="14.25" customHeight="1">
      <c r="B94" s="66"/>
      <c r="C94" s="67"/>
      <c r="D94" s="72"/>
      <c r="E94" s="17"/>
      <c r="F94" s="17"/>
      <c r="G94" s="17"/>
      <c r="H94" s="17"/>
      <c r="I94" s="17"/>
      <c r="J94" s="17"/>
      <c r="K94" s="69"/>
      <c r="M94" s="69"/>
      <c r="P94" s="70"/>
      <c r="Q94" s="17"/>
    </row>
    <row r="95" ht="14.25" customHeight="1">
      <c r="B95" s="66"/>
      <c r="C95" s="67"/>
      <c r="D95" s="72"/>
      <c r="E95" s="17"/>
      <c r="F95" s="17"/>
      <c r="G95" s="17"/>
      <c r="H95" s="17"/>
      <c r="I95" s="17"/>
      <c r="J95" s="17"/>
      <c r="K95" s="69"/>
      <c r="M95" s="69"/>
      <c r="P95" s="70"/>
      <c r="Q95" s="17"/>
    </row>
    <row r="96" ht="14.25" customHeight="1">
      <c r="B96" s="66"/>
      <c r="C96" s="67"/>
      <c r="D96" s="72"/>
      <c r="E96" s="17"/>
      <c r="F96" s="17"/>
      <c r="G96" s="17"/>
      <c r="H96" s="17"/>
      <c r="I96" s="17"/>
      <c r="J96" s="17"/>
      <c r="K96" s="69"/>
      <c r="M96" s="69"/>
      <c r="P96" s="70"/>
      <c r="Q96" s="17"/>
    </row>
    <row r="97" ht="14.25" customHeight="1">
      <c r="B97" s="66"/>
      <c r="C97" s="67"/>
      <c r="D97" s="72"/>
      <c r="E97" s="17"/>
      <c r="F97" s="17"/>
      <c r="G97" s="17"/>
      <c r="H97" s="17"/>
      <c r="I97" s="17"/>
      <c r="J97" s="17"/>
      <c r="K97" s="69"/>
      <c r="M97" s="69"/>
      <c r="P97" s="70"/>
      <c r="Q97" s="17"/>
    </row>
    <row r="98" ht="14.25" customHeight="1">
      <c r="B98" s="66"/>
      <c r="C98" s="67"/>
      <c r="D98" s="72"/>
      <c r="E98" s="17"/>
      <c r="F98" s="17"/>
      <c r="G98" s="17"/>
      <c r="H98" s="17"/>
      <c r="I98" s="17"/>
      <c r="J98" s="17"/>
      <c r="K98" s="69"/>
      <c r="M98" s="69"/>
      <c r="P98" s="70"/>
      <c r="Q98" s="17"/>
    </row>
    <row r="99" ht="14.25" customHeight="1">
      <c r="B99" s="66"/>
      <c r="C99" s="67"/>
      <c r="D99" s="72"/>
      <c r="E99" s="17"/>
      <c r="F99" s="17"/>
      <c r="G99" s="17"/>
      <c r="H99" s="17"/>
      <c r="I99" s="17"/>
      <c r="J99" s="17"/>
      <c r="K99" s="69"/>
      <c r="M99" s="69"/>
      <c r="P99" s="70"/>
      <c r="Q99" s="17"/>
    </row>
    <row r="100" ht="14.25" customHeight="1">
      <c r="B100" s="66"/>
      <c r="C100" s="67"/>
      <c r="D100" s="72"/>
      <c r="E100" s="17"/>
      <c r="F100" s="17"/>
      <c r="G100" s="17"/>
      <c r="H100" s="17"/>
      <c r="I100" s="17"/>
      <c r="J100" s="17"/>
      <c r="K100" s="69"/>
      <c r="M100" s="69"/>
      <c r="P100" s="70"/>
      <c r="Q100" s="17"/>
    </row>
    <row r="101" ht="14.25" customHeight="1">
      <c r="B101" s="66"/>
      <c r="C101" s="67"/>
      <c r="D101" s="72"/>
      <c r="E101" s="17"/>
      <c r="F101" s="17"/>
      <c r="G101" s="17"/>
      <c r="H101" s="17"/>
      <c r="I101" s="17"/>
      <c r="J101" s="17"/>
      <c r="K101" s="69"/>
      <c r="M101" s="69"/>
      <c r="P101" s="70"/>
      <c r="Q101" s="17"/>
    </row>
    <row r="102" ht="14.25" customHeight="1">
      <c r="B102" s="66"/>
      <c r="C102" s="67"/>
      <c r="D102" s="72"/>
      <c r="E102" s="17"/>
      <c r="F102" s="17"/>
      <c r="G102" s="17"/>
      <c r="H102" s="17"/>
      <c r="I102" s="17"/>
      <c r="J102" s="17"/>
      <c r="K102" s="69"/>
      <c r="M102" s="69"/>
      <c r="P102" s="70"/>
      <c r="Q102" s="17"/>
    </row>
    <row r="103" ht="14.25" customHeight="1">
      <c r="B103" s="66"/>
      <c r="C103" s="67"/>
      <c r="D103" s="72"/>
      <c r="E103" s="17"/>
      <c r="F103" s="17"/>
      <c r="G103" s="17"/>
      <c r="H103" s="17"/>
      <c r="I103" s="17"/>
      <c r="J103" s="17"/>
      <c r="K103" s="69"/>
      <c r="M103" s="69"/>
      <c r="P103" s="70"/>
      <c r="Q103" s="17"/>
    </row>
    <row r="104" ht="14.25" customHeight="1">
      <c r="B104" s="66"/>
      <c r="C104" s="67"/>
      <c r="D104" s="72"/>
      <c r="E104" s="17"/>
      <c r="F104" s="17"/>
      <c r="G104" s="17"/>
      <c r="H104" s="17"/>
      <c r="I104" s="17"/>
      <c r="J104" s="17"/>
      <c r="K104" s="69"/>
      <c r="M104" s="69"/>
      <c r="P104" s="70"/>
      <c r="Q104" s="17"/>
    </row>
    <row r="105" ht="14.25" customHeight="1">
      <c r="B105" s="66"/>
      <c r="C105" s="67"/>
      <c r="D105" s="72"/>
      <c r="E105" s="17"/>
      <c r="F105" s="17"/>
      <c r="G105" s="17"/>
      <c r="H105" s="17"/>
      <c r="I105" s="17"/>
      <c r="J105" s="17"/>
      <c r="K105" s="69"/>
      <c r="M105" s="69"/>
      <c r="P105" s="70"/>
      <c r="Q105" s="17"/>
    </row>
    <row r="106" ht="14.25" customHeight="1">
      <c r="B106" s="66"/>
      <c r="C106" s="67"/>
      <c r="D106" s="72"/>
      <c r="E106" s="17"/>
      <c r="F106" s="17"/>
      <c r="G106" s="17"/>
      <c r="H106" s="17"/>
      <c r="I106" s="17"/>
      <c r="J106" s="17"/>
      <c r="K106" s="69"/>
      <c r="M106" s="69"/>
      <c r="P106" s="70"/>
      <c r="Q106" s="17"/>
    </row>
    <row r="107" ht="14.25" customHeight="1">
      <c r="B107" s="66"/>
      <c r="C107" s="67"/>
      <c r="D107" s="72"/>
      <c r="E107" s="17"/>
      <c r="F107" s="17"/>
      <c r="G107" s="17"/>
      <c r="H107" s="17"/>
      <c r="I107" s="17"/>
      <c r="J107" s="17"/>
      <c r="K107" s="69"/>
      <c r="M107" s="69"/>
      <c r="P107" s="70"/>
      <c r="Q107" s="17"/>
    </row>
    <row r="108" ht="14.25" customHeight="1">
      <c r="B108" s="66"/>
      <c r="C108" s="67"/>
      <c r="D108" s="72"/>
      <c r="E108" s="17"/>
      <c r="F108" s="17"/>
      <c r="G108" s="17"/>
      <c r="H108" s="17"/>
      <c r="I108" s="17"/>
      <c r="J108" s="17"/>
      <c r="K108" s="69"/>
      <c r="M108" s="69"/>
      <c r="P108" s="70"/>
      <c r="Q108" s="17"/>
    </row>
    <row r="109" ht="14.25" customHeight="1">
      <c r="B109" s="66"/>
      <c r="C109" s="67"/>
      <c r="D109" s="72"/>
      <c r="E109" s="17"/>
      <c r="F109" s="17"/>
      <c r="G109" s="17"/>
      <c r="H109" s="17"/>
      <c r="I109" s="17"/>
      <c r="J109" s="17"/>
      <c r="K109" s="69"/>
      <c r="M109" s="69"/>
      <c r="P109" s="70"/>
      <c r="Q109" s="17"/>
    </row>
    <row r="110" ht="14.25" customHeight="1">
      <c r="B110" s="66"/>
      <c r="C110" s="67"/>
      <c r="D110" s="72"/>
      <c r="E110" s="17"/>
      <c r="F110" s="17"/>
      <c r="G110" s="17"/>
      <c r="H110" s="17"/>
      <c r="I110" s="17"/>
      <c r="J110" s="17"/>
      <c r="K110" s="69"/>
      <c r="M110" s="69"/>
      <c r="P110" s="70"/>
      <c r="Q110" s="17"/>
    </row>
    <row r="111" ht="14.25" customHeight="1">
      <c r="B111" s="66"/>
      <c r="C111" s="67"/>
      <c r="D111" s="72"/>
      <c r="E111" s="17"/>
      <c r="F111" s="17"/>
      <c r="G111" s="17"/>
      <c r="H111" s="17"/>
      <c r="I111" s="17"/>
      <c r="J111" s="17"/>
      <c r="K111" s="69"/>
      <c r="M111" s="69"/>
      <c r="P111" s="70"/>
      <c r="Q111" s="17"/>
    </row>
    <row r="112" ht="14.25" customHeight="1">
      <c r="B112" s="66"/>
      <c r="C112" s="67"/>
      <c r="D112" s="72"/>
      <c r="E112" s="17"/>
      <c r="F112" s="17"/>
      <c r="G112" s="17"/>
      <c r="H112" s="17"/>
      <c r="I112" s="17"/>
      <c r="J112" s="17"/>
      <c r="K112" s="69"/>
      <c r="M112" s="69"/>
      <c r="P112" s="70"/>
      <c r="Q112" s="17"/>
    </row>
    <row r="113" ht="14.25" customHeight="1">
      <c r="B113" s="66"/>
      <c r="C113" s="67"/>
      <c r="D113" s="72"/>
      <c r="E113" s="17"/>
      <c r="F113" s="17"/>
      <c r="G113" s="17"/>
      <c r="H113" s="17"/>
      <c r="I113" s="17"/>
      <c r="J113" s="17"/>
      <c r="K113" s="69"/>
      <c r="M113" s="69"/>
      <c r="P113" s="70"/>
      <c r="Q113" s="17"/>
    </row>
    <row r="114" ht="14.25" customHeight="1">
      <c r="B114" s="66"/>
      <c r="C114" s="67"/>
      <c r="D114" s="72"/>
      <c r="E114" s="17"/>
      <c r="F114" s="17"/>
      <c r="G114" s="17"/>
      <c r="H114" s="17"/>
      <c r="I114" s="17"/>
      <c r="J114" s="17"/>
      <c r="K114" s="69"/>
      <c r="M114" s="69"/>
      <c r="P114" s="70"/>
      <c r="Q114" s="17"/>
    </row>
    <row r="115" ht="14.25" customHeight="1">
      <c r="B115" s="66"/>
      <c r="C115" s="67"/>
      <c r="D115" s="72"/>
      <c r="E115" s="17"/>
      <c r="F115" s="17"/>
      <c r="G115" s="17"/>
      <c r="H115" s="17"/>
      <c r="I115" s="17"/>
      <c r="J115" s="17"/>
      <c r="K115" s="69"/>
      <c r="M115" s="69"/>
      <c r="P115" s="70"/>
      <c r="Q115" s="17"/>
    </row>
    <row r="116" ht="14.25" customHeight="1">
      <c r="B116" s="66"/>
      <c r="C116" s="67"/>
      <c r="D116" s="72"/>
      <c r="E116" s="17"/>
      <c r="F116" s="17"/>
      <c r="G116" s="17"/>
      <c r="H116" s="17"/>
      <c r="I116" s="17"/>
      <c r="J116" s="17"/>
      <c r="K116" s="69"/>
      <c r="M116" s="69"/>
      <c r="P116" s="70"/>
      <c r="Q116" s="17"/>
    </row>
    <row r="117" ht="14.25" customHeight="1">
      <c r="B117" s="66"/>
      <c r="C117" s="67"/>
      <c r="D117" s="72"/>
      <c r="E117" s="17"/>
      <c r="F117" s="17"/>
      <c r="G117" s="17"/>
      <c r="H117" s="17"/>
      <c r="I117" s="17"/>
      <c r="J117" s="17"/>
      <c r="K117" s="69"/>
      <c r="M117" s="69"/>
      <c r="P117" s="70"/>
      <c r="Q117" s="17"/>
    </row>
    <row r="118" ht="14.25" customHeight="1">
      <c r="B118" s="66"/>
      <c r="C118" s="67"/>
      <c r="D118" s="72"/>
      <c r="E118" s="17"/>
      <c r="F118" s="17"/>
      <c r="G118" s="17"/>
      <c r="H118" s="17"/>
      <c r="I118" s="17"/>
      <c r="J118" s="17"/>
      <c r="K118" s="69"/>
      <c r="M118" s="69"/>
      <c r="P118" s="70"/>
      <c r="Q118" s="17"/>
    </row>
    <row r="119" ht="14.25" customHeight="1">
      <c r="B119" s="66"/>
      <c r="C119" s="67"/>
      <c r="D119" s="72"/>
      <c r="E119" s="17"/>
      <c r="F119" s="17"/>
      <c r="G119" s="17"/>
      <c r="H119" s="17"/>
      <c r="I119" s="17"/>
      <c r="J119" s="17"/>
      <c r="K119" s="69"/>
      <c r="M119" s="69"/>
      <c r="P119" s="70"/>
      <c r="Q119" s="17"/>
    </row>
    <row r="120" ht="14.25" customHeight="1">
      <c r="B120" s="66"/>
      <c r="C120" s="67"/>
      <c r="D120" s="72"/>
      <c r="E120" s="17"/>
      <c r="F120" s="17"/>
      <c r="G120" s="17"/>
      <c r="H120" s="17"/>
      <c r="I120" s="17"/>
      <c r="J120" s="17"/>
      <c r="K120" s="69"/>
      <c r="M120" s="69"/>
      <c r="P120" s="70"/>
      <c r="Q120" s="17"/>
    </row>
    <row r="121" ht="14.25" customHeight="1">
      <c r="B121" s="66"/>
      <c r="C121" s="67"/>
      <c r="D121" s="72"/>
      <c r="E121" s="17"/>
      <c r="F121" s="17"/>
      <c r="G121" s="17"/>
      <c r="H121" s="17"/>
      <c r="I121" s="17"/>
      <c r="J121" s="17"/>
      <c r="K121" s="69"/>
      <c r="M121" s="69"/>
      <c r="P121" s="70"/>
      <c r="Q121" s="17"/>
    </row>
    <row r="122" ht="14.25" customHeight="1">
      <c r="B122" s="66"/>
      <c r="C122" s="67"/>
      <c r="D122" s="72"/>
      <c r="E122" s="17"/>
      <c r="F122" s="17"/>
      <c r="G122" s="17"/>
      <c r="H122" s="17"/>
      <c r="I122" s="17"/>
      <c r="J122" s="17"/>
      <c r="K122" s="69"/>
      <c r="M122" s="69"/>
      <c r="P122" s="70"/>
      <c r="Q122" s="17"/>
    </row>
    <row r="123" ht="14.25" customHeight="1">
      <c r="B123" s="66"/>
      <c r="C123" s="67"/>
      <c r="D123" s="72"/>
      <c r="E123" s="17"/>
      <c r="F123" s="17"/>
      <c r="G123" s="17"/>
      <c r="H123" s="17"/>
      <c r="I123" s="17"/>
      <c r="J123" s="17"/>
      <c r="K123" s="69"/>
      <c r="M123" s="69"/>
      <c r="P123" s="70"/>
      <c r="Q123" s="17"/>
    </row>
    <row r="124" ht="14.25" customHeight="1">
      <c r="B124" s="66"/>
      <c r="C124" s="67"/>
      <c r="D124" s="72"/>
      <c r="E124" s="17"/>
      <c r="F124" s="17"/>
      <c r="G124" s="17"/>
      <c r="H124" s="17"/>
      <c r="I124" s="17"/>
      <c r="J124" s="17"/>
      <c r="K124" s="69"/>
      <c r="M124" s="69"/>
      <c r="P124" s="70"/>
      <c r="Q124" s="17"/>
    </row>
    <row r="125" ht="14.25" customHeight="1">
      <c r="B125" s="66"/>
      <c r="C125" s="67"/>
      <c r="D125" s="72"/>
      <c r="E125" s="17"/>
      <c r="F125" s="17"/>
      <c r="G125" s="17"/>
      <c r="H125" s="17"/>
      <c r="I125" s="17"/>
      <c r="J125" s="17"/>
      <c r="K125" s="69"/>
      <c r="M125" s="69"/>
      <c r="P125" s="70"/>
      <c r="Q125" s="17"/>
    </row>
    <row r="126" ht="14.25" customHeight="1">
      <c r="B126" s="66"/>
      <c r="C126" s="67"/>
      <c r="D126" s="72"/>
      <c r="E126" s="17"/>
      <c r="F126" s="17"/>
      <c r="G126" s="17"/>
      <c r="H126" s="17"/>
      <c r="I126" s="17"/>
      <c r="J126" s="17"/>
      <c r="K126" s="69"/>
      <c r="M126" s="69"/>
      <c r="P126" s="70"/>
      <c r="Q126" s="17"/>
    </row>
    <row r="127" ht="14.25" customHeight="1">
      <c r="B127" s="66"/>
      <c r="C127" s="67"/>
      <c r="D127" s="72"/>
      <c r="E127" s="17"/>
      <c r="F127" s="17"/>
      <c r="G127" s="17"/>
      <c r="H127" s="17"/>
      <c r="I127" s="17"/>
      <c r="J127" s="17"/>
      <c r="K127" s="69"/>
      <c r="M127" s="69"/>
      <c r="P127" s="70"/>
      <c r="Q127" s="17"/>
    </row>
    <row r="128" ht="14.25" customHeight="1">
      <c r="B128" s="66"/>
      <c r="C128" s="67"/>
      <c r="D128" s="72"/>
      <c r="E128" s="17"/>
      <c r="F128" s="17"/>
      <c r="G128" s="17"/>
      <c r="H128" s="17"/>
      <c r="I128" s="17"/>
      <c r="J128" s="17"/>
      <c r="K128" s="69"/>
      <c r="M128" s="69"/>
      <c r="P128" s="70"/>
      <c r="Q128" s="17"/>
    </row>
    <row r="129" ht="14.25" customHeight="1">
      <c r="B129" s="66"/>
      <c r="C129" s="67"/>
      <c r="D129" s="72"/>
      <c r="E129" s="17"/>
      <c r="F129" s="17"/>
      <c r="G129" s="17"/>
      <c r="H129" s="17"/>
      <c r="I129" s="17"/>
      <c r="J129" s="17"/>
      <c r="K129" s="69"/>
      <c r="M129" s="69"/>
      <c r="P129" s="70"/>
      <c r="Q129" s="17"/>
    </row>
    <row r="130" ht="14.25" customHeight="1">
      <c r="B130" s="66"/>
      <c r="C130" s="67"/>
      <c r="D130" s="72"/>
      <c r="E130" s="17"/>
      <c r="F130" s="17"/>
      <c r="G130" s="17"/>
      <c r="H130" s="17"/>
      <c r="I130" s="17"/>
      <c r="J130" s="17"/>
      <c r="K130" s="69"/>
      <c r="M130" s="69"/>
      <c r="P130" s="70"/>
      <c r="Q130" s="17"/>
    </row>
    <row r="131" ht="14.25" customHeight="1">
      <c r="B131" s="66"/>
      <c r="C131" s="67"/>
      <c r="D131" s="72"/>
      <c r="E131" s="17"/>
      <c r="F131" s="17"/>
      <c r="G131" s="17"/>
      <c r="H131" s="17"/>
      <c r="I131" s="17"/>
      <c r="J131" s="17"/>
      <c r="K131" s="69"/>
      <c r="M131" s="69"/>
      <c r="P131" s="70"/>
      <c r="Q131" s="17"/>
    </row>
    <row r="132" ht="14.25" customHeight="1">
      <c r="B132" s="66"/>
      <c r="C132" s="67"/>
      <c r="D132" s="72"/>
      <c r="E132" s="17"/>
      <c r="F132" s="17"/>
      <c r="G132" s="17"/>
      <c r="H132" s="17"/>
      <c r="I132" s="17"/>
      <c r="J132" s="17"/>
      <c r="K132" s="69"/>
      <c r="M132" s="69"/>
      <c r="P132" s="70"/>
      <c r="Q132" s="17"/>
    </row>
    <row r="133" ht="14.25" customHeight="1">
      <c r="B133" s="66"/>
      <c r="C133" s="67"/>
      <c r="D133" s="72"/>
      <c r="E133" s="17"/>
      <c r="F133" s="17"/>
      <c r="G133" s="17"/>
      <c r="H133" s="17"/>
      <c r="I133" s="17"/>
      <c r="J133" s="17"/>
      <c r="K133" s="69"/>
      <c r="M133" s="69"/>
      <c r="P133" s="70"/>
      <c r="Q133" s="17"/>
    </row>
    <row r="134" ht="14.25" customHeight="1">
      <c r="B134" s="66"/>
      <c r="C134" s="67"/>
      <c r="D134" s="72"/>
      <c r="E134" s="17"/>
      <c r="F134" s="17"/>
      <c r="G134" s="17"/>
      <c r="H134" s="17"/>
      <c r="I134" s="17"/>
      <c r="J134" s="17"/>
      <c r="K134" s="69"/>
      <c r="M134" s="69"/>
      <c r="P134" s="70"/>
      <c r="Q134" s="17"/>
    </row>
    <row r="135" ht="14.25" customHeight="1">
      <c r="B135" s="66"/>
      <c r="C135" s="67"/>
      <c r="D135" s="72"/>
      <c r="E135" s="17"/>
      <c r="F135" s="17"/>
      <c r="G135" s="17"/>
      <c r="H135" s="17"/>
      <c r="I135" s="17"/>
      <c r="J135" s="17"/>
      <c r="K135" s="69"/>
      <c r="M135" s="69"/>
      <c r="P135" s="70"/>
      <c r="Q135" s="17"/>
    </row>
    <row r="136" ht="14.25" customHeight="1">
      <c r="B136" s="66"/>
      <c r="C136" s="67"/>
      <c r="D136" s="72"/>
      <c r="E136" s="17"/>
      <c r="F136" s="17"/>
      <c r="G136" s="17"/>
      <c r="H136" s="17"/>
      <c r="I136" s="17"/>
      <c r="J136" s="17"/>
      <c r="K136" s="69"/>
      <c r="M136" s="69"/>
      <c r="P136" s="70"/>
      <c r="Q136" s="17"/>
    </row>
    <row r="137" ht="14.25" customHeight="1">
      <c r="B137" s="66"/>
      <c r="C137" s="67"/>
      <c r="D137" s="72"/>
      <c r="E137" s="17"/>
      <c r="F137" s="17"/>
      <c r="G137" s="17"/>
      <c r="H137" s="17"/>
      <c r="I137" s="17"/>
      <c r="J137" s="17"/>
      <c r="K137" s="69"/>
      <c r="M137" s="69"/>
      <c r="P137" s="70"/>
      <c r="Q137" s="17"/>
    </row>
    <row r="138" ht="14.25" customHeight="1">
      <c r="B138" s="66"/>
      <c r="C138" s="67"/>
      <c r="D138" s="72"/>
      <c r="E138" s="17"/>
      <c r="F138" s="17"/>
      <c r="G138" s="17"/>
      <c r="H138" s="17"/>
      <c r="I138" s="17"/>
      <c r="J138" s="17"/>
      <c r="K138" s="69"/>
      <c r="M138" s="69"/>
      <c r="P138" s="70"/>
      <c r="Q138" s="17"/>
    </row>
    <row r="139" ht="14.25" customHeight="1">
      <c r="B139" s="66"/>
      <c r="C139" s="67"/>
      <c r="D139" s="72"/>
      <c r="E139" s="17"/>
      <c r="F139" s="17"/>
      <c r="G139" s="17"/>
      <c r="H139" s="17"/>
      <c r="I139" s="17"/>
      <c r="J139" s="17"/>
      <c r="K139" s="69"/>
      <c r="M139" s="69"/>
      <c r="P139" s="70"/>
      <c r="Q139" s="17"/>
    </row>
    <row r="140" ht="14.25" customHeight="1">
      <c r="B140" s="66"/>
      <c r="C140" s="67"/>
      <c r="D140" s="72"/>
      <c r="E140" s="17"/>
      <c r="F140" s="17"/>
      <c r="G140" s="17"/>
      <c r="H140" s="17"/>
      <c r="I140" s="17"/>
      <c r="J140" s="17"/>
      <c r="K140" s="69"/>
      <c r="M140" s="69"/>
      <c r="P140" s="70"/>
      <c r="Q140" s="17"/>
    </row>
    <row r="141" ht="14.25" customHeight="1">
      <c r="B141" s="66"/>
      <c r="C141" s="67"/>
      <c r="D141" s="72"/>
      <c r="E141" s="17"/>
      <c r="F141" s="17"/>
      <c r="G141" s="17"/>
      <c r="H141" s="17"/>
      <c r="I141" s="17"/>
      <c r="J141" s="17"/>
      <c r="K141" s="69"/>
      <c r="M141" s="69"/>
      <c r="P141" s="70"/>
      <c r="Q141" s="17"/>
    </row>
    <row r="142" ht="14.25" customHeight="1">
      <c r="B142" s="66"/>
      <c r="C142" s="67"/>
      <c r="D142" s="72"/>
      <c r="E142" s="17"/>
      <c r="F142" s="17"/>
      <c r="G142" s="17"/>
      <c r="H142" s="17"/>
      <c r="I142" s="17"/>
      <c r="J142" s="17"/>
      <c r="K142" s="69"/>
      <c r="M142" s="69"/>
      <c r="P142" s="70"/>
      <c r="Q142" s="17"/>
    </row>
    <row r="143" ht="14.25" customHeight="1">
      <c r="B143" s="66"/>
      <c r="C143" s="67"/>
      <c r="D143" s="72"/>
      <c r="E143" s="17"/>
      <c r="F143" s="17"/>
      <c r="G143" s="17"/>
      <c r="H143" s="17"/>
      <c r="I143" s="17"/>
      <c r="J143" s="17"/>
      <c r="K143" s="69"/>
      <c r="M143" s="69"/>
      <c r="P143" s="70"/>
      <c r="Q143" s="17"/>
    </row>
    <row r="144" ht="14.25" customHeight="1">
      <c r="B144" s="66"/>
      <c r="C144" s="67"/>
      <c r="D144" s="72"/>
      <c r="E144" s="17"/>
      <c r="F144" s="17"/>
      <c r="G144" s="17"/>
      <c r="H144" s="17"/>
      <c r="I144" s="17"/>
      <c r="J144" s="17"/>
      <c r="K144" s="69"/>
      <c r="M144" s="69"/>
      <c r="P144" s="70"/>
      <c r="Q144" s="17"/>
    </row>
    <row r="145" ht="14.25" customHeight="1">
      <c r="B145" s="66"/>
      <c r="C145" s="67"/>
      <c r="D145" s="72"/>
      <c r="E145" s="17"/>
      <c r="F145" s="17"/>
      <c r="G145" s="17"/>
      <c r="H145" s="17"/>
      <c r="I145" s="17"/>
      <c r="J145" s="17"/>
      <c r="K145" s="69"/>
      <c r="M145" s="69"/>
      <c r="P145" s="70"/>
      <c r="Q145" s="17"/>
    </row>
    <row r="146" ht="14.25" customHeight="1">
      <c r="B146" s="66"/>
      <c r="C146" s="67"/>
      <c r="D146" s="72"/>
      <c r="E146" s="17"/>
      <c r="F146" s="17"/>
      <c r="G146" s="17"/>
      <c r="H146" s="17"/>
      <c r="I146" s="17"/>
      <c r="J146" s="17"/>
      <c r="K146" s="69"/>
      <c r="M146" s="69"/>
      <c r="P146" s="70"/>
      <c r="Q146" s="17"/>
    </row>
    <row r="147" ht="14.25" customHeight="1">
      <c r="B147" s="66"/>
      <c r="C147" s="67"/>
      <c r="D147" s="72"/>
      <c r="E147" s="17"/>
      <c r="F147" s="17"/>
      <c r="G147" s="17"/>
      <c r="H147" s="17"/>
      <c r="I147" s="17"/>
      <c r="J147" s="17"/>
      <c r="K147" s="69"/>
      <c r="M147" s="69"/>
      <c r="P147" s="70"/>
      <c r="Q147" s="17"/>
    </row>
    <row r="148" ht="14.25" customHeight="1">
      <c r="B148" s="66"/>
      <c r="C148" s="67"/>
      <c r="D148" s="72"/>
      <c r="E148" s="17"/>
      <c r="F148" s="17"/>
      <c r="G148" s="17"/>
      <c r="H148" s="17"/>
      <c r="I148" s="17"/>
      <c r="J148" s="17"/>
      <c r="K148" s="69"/>
      <c r="M148" s="69"/>
      <c r="P148" s="70"/>
      <c r="Q148" s="17"/>
    </row>
    <row r="149" ht="14.25" customHeight="1">
      <c r="B149" s="66"/>
      <c r="C149" s="67"/>
      <c r="D149" s="72"/>
      <c r="E149" s="17"/>
      <c r="F149" s="17"/>
      <c r="G149" s="17"/>
      <c r="H149" s="17"/>
      <c r="I149" s="17"/>
      <c r="J149" s="17"/>
      <c r="K149" s="69"/>
      <c r="M149" s="69"/>
      <c r="P149" s="70"/>
      <c r="Q149" s="17"/>
    </row>
    <row r="150" ht="14.25" customHeight="1">
      <c r="B150" s="66"/>
      <c r="C150" s="67"/>
      <c r="D150" s="72"/>
      <c r="E150" s="17"/>
      <c r="F150" s="17"/>
      <c r="G150" s="17"/>
      <c r="H150" s="17"/>
      <c r="I150" s="17"/>
      <c r="J150" s="17"/>
      <c r="K150" s="69"/>
      <c r="M150" s="69"/>
      <c r="P150" s="70"/>
      <c r="Q150" s="17"/>
    </row>
    <row r="151" ht="14.25" customHeight="1">
      <c r="B151" s="66"/>
      <c r="C151" s="67"/>
      <c r="D151" s="72"/>
      <c r="E151" s="17"/>
      <c r="F151" s="17"/>
      <c r="G151" s="17"/>
      <c r="H151" s="17"/>
      <c r="I151" s="17"/>
      <c r="J151" s="17"/>
      <c r="K151" s="69"/>
      <c r="M151" s="69"/>
      <c r="P151" s="70"/>
      <c r="Q151" s="17"/>
    </row>
    <row r="152" ht="14.25" customHeight="1">
      <c r="B152" s="66"/>
      <c r="C152" s="67"/>
      <c r="D152" s="72"/>
      <c r="E152" s="17"/>
      <c r="F152" s="17"/>
      <c r="G152" s="17"/>
      <c r="H152" s="17"/>
      <c r="I152" s="17"/>
      <c r="J152" s="17"/>
      <c r="K152" s="69"/>
      <c r="M152" s="69"/>
      <c r="P152" s="70"/>
      <c r="Q152" s="17"/>
    </row>
    <row r="153" ht="14.25" customHeight="1">
      <c r="B153" s="66"/>
      <c r="C153" s="67"/>
      <c r="D153" s="72"/>
      <c r="E153" s="17"/>
      <c r="F153" s="17"/>
      <c r="G153" s="17"/>
      <c r="H153" s="17"/>
      <c r="I153" s="17"/>
      <c r="J153" s="17"/>
      <c r="K153" s="69"/>
      <c r="M153" s="69"/>
      <c r="P153" s="70"/>
      <c r="Q153" s="17"/>
    </row>
    <row r="154" ht="14.25" customHeight="1">
      <c r="B154" s="66"/>
      <c r="C154" s="67"/>
      <c r="D154" s="72"/>
      <c r="E154" s="17"/>
      <c r="F154" s="17"/>
      <c r="G154" s="17"/>
      <c r="H154" s="17"/>
      <c r="I154" s="17"/>
      <c r="J154" s="17"/>
      <c r="K154" s="69"/>
      <c r="M154" s="69"/>
      <c r="P154" s="70"/>
      <c r="Q154" s="17"/>
    </row>
    <row r="155" ht="14.25" customHeight="1">
      <c r="B155" s="66"/>
      <c r="C155" s="67"/>
      <c r="D155" s="72"/>
      <c r="E155" s="17"/>
      <c r="F155" s="17"/>
      <c r="G155" s="17"/>
      <c r="H155" s="17"/>
      <c r="I155" s="17"/>
      <c r="J155" s="17"/>
      <c r="K155" s="69"/>
      <c r="M155" s="69"/>
      <c r="P155" s="70"/>
      <c r="Q155" s="17"/>
    </row>
    <row r="156" ht="14.25" customHeight="1">
      <c r="B156" s="66"/>
      <c r="C156" s="67"/>
      <c r="D156" s="72"/>
      <c r="E156" s="17"/>
      <c r="F156" s="17"/>
      <c r="G156" s="17"/>
      <c r="H156" s="17"/>
      <c r="I156" s="17"/>
      <c r="J156" s="17"/>
      <c r="K156" s="69"/>
      <c r="M156" s="69"/>
      <c r="P156" s="70"/>
      <c r="Q156" s="17"/>
    </row>
    <row r="157" ht="14.25" customHeight="1">
      <c r="B157" s="66"/>
      <c r="C157" s="67"/>
      <c r="D157" s="72"/>
      <c r="E157" s="17"/>
      <c r="F157" s="17"/>
      <c r="G157" s="17"/>
      <c r="H157" s="17"/>
      <c r="I157" s="17"/>
      <c r="J157" s="17"/>
      <c r="K157" s="69"/>
      <c r="M157" s="69"/>
      <c r="P157" s="70"/>
      <c r="Q157" s="17"/>
    </row>
    <row r="158" ht="14.25" customHeight="1">
      <c r="B158" s="66"/>
      <c r="C158" s="67"/>
      <c r="D158" s="72"/>
      <c r="E158" s="17"/>
      <c r="F158" s="17"/>
      <c r="G158" s="17"/>
      <c r="H158" s="17"/>
      <c r="I158" s="17"/>
      <c r="J158" s="17"/>
      <c r="K158" s="69"/>
      <c r="M158" s="69"/>
      <c r="P158" s="70"/>
      <c r="Q158" s="17"/>
    </row>
    <row r="159" ht="14.25" customHeight="1">
      <c r="B159" s="66"/>
      <c r="C159" s="67"/>
      <c r="D159" s="72"/>
      <c r="E159" s="17"/>
      <c r="F159" s="17"/>
      <c r="G159" s="17"/>
      <c r="H159" s="17"/>
      <c r="I159" s="17"/>
      <c r="J159" s="17"/>
      <c r="K159" s="69"/>
      <c r="M159" s="69"/>
      <c r="P159" s="70"/>
      <c r="Q159" s="17"/>
    </row>
    <row r="160" ht="14.25" customHeight="1">
      <c r="B160" s="66"/>
      <c r="C160" s="67"/>
      <c r="D160" s="72"/>
      <c r="E160" s="17"/>
      <c r="F160" s="17"/>
      <c r="G160" s="17"/>
      <c r="H160" s="17"/>
      <c r="I160" s="17"/>
      <c r="J160" s="17"/>
      <c r="K160" s="69"/>
      <c r="M160" s="69"/>
      <c r="P160" s="70"/>
      <c r="Q160" s="17"/>
    </row>
    <row r="161" ht="14.25" customHeight="1">
      <c r="B161" s="66"/>
      <c r="C161" s="67"/>
      <c r="D161" s="72"/>
      <c r="E161" s="17"/>
      <c r="F161" s="17"/>
      <c r="G161" s="17"/>
      <c r="H161" s="17"/>
      <c r="I161" s="17"/>
      <c r="J161" s="17"/>
      <c r="K161" s="69"/>
      <c r="M161" s="69"/>
      <c r="P161" s="70"/>
      <c r="Q161" s="17"/>
    </row>
    <row r="162" ht="14.25" customHeight="1">
      <c r="B162" s="66"/>
      <c r="C162" s="67"/>
      <c r="D162" s="72"/>
      <c r="E162" s="17"/>
      <c r="F162" s="17"/>
      <c r="G162" s="17"/>
      <c r="H162" s="17"/>
      <c r="I162" s="17"/>
      <c r="J162" s="17"/>
      <c r="K162" s="69"/>
      <c r="M162" s="69"/>
      <c r="P162" s="70"/>
      <c r="Q162" s="17"/>
    </row>
    <row r="163" ht="14.25" customHeight="1">
      <c r="B163" s="66"/>
      <c r="C163" s="67"/>
      <c r="D163" s="72"/>
      <c r="E163" s="17"/>
      <c r="F163" s="17"/>
      <c r="G163" s="17"/>
      <c r="H163" s="17"/>
      <c r="I163" s="17"/>
      <c r="J163" s="17"/>
      <c r="K163" s="69"/>
      <c r="M163" s="69"/>
      <c r="P163" s="70"/>
      <c r="Q163" s="17"/>
    </row>
    <row r="164" ht="14.25" customHeight="1">
      <c r="B164" s="66"/>
      <c r="C164" s="67"/>
      <c r="D164" s="72"/>
      <c r="E164" s="17"/>
      <c r="F164" s="17"/>
      <c r="G164" s="17"/>
      <c r="H164" s="17"/>
      <c r="I164" s="17"/>
      <c r="J164" s="17"/>
      <c r="K164" s="69"/>
      <c r="M164" s="69"/>
      <c r="P164" s="70"/>
      <c r="Q164" s="17"/>
    </row>
    <row r="165" ht="14.25" customHeight="1">
      <c r="B165" s="66"/>
      <c r="C165" s="67"/>
      <c r="D165" s="72"/>
      <c r="E165" s="17"/>
      <c r="F165" s="17"/>
      <c r="G165" s="17"/>
      <c r="H165" s="17"/>
      <c r="I165" s="17"/>
      <c r="J165" s="17"/>
      <c r="K165" s="69"/>
      <c r="M165" s="69"/>
      <c r="P165" s="70"/>
      <c r="Q165" s="17"/>
    </row>
    <row r="166" ht="14.25" customHeight="1">
      <c r="B166" s="66"/>
      <c r="C166" s="67"/>
      <c r="D166" s="72"/>
      <c r="E166" s="17"/>
      <c r="F166" s="17"/>
      <c r="G166" s="17"/>
      <c r="H166" s="17"/>
      <c r="I166" s="17"/>
      <c r="J166" s="17"/>
      <c r="K166" s="69"/>
      <c r="M166" s="69"/>
      <c r="P166" s="70"/>
      <c r="Q166" s="17"/>
    </row>
    <row r="167" ht="14.25" customHeight="1">
      <c r="B167" s="66"/>
      <c r="C167" s="67"/>
      <c r="D167" s="72"/>
      <c r="E167" s="17"/>
      <c r="F167" s="17"/>
      <c r="G167" s="17"/>
      <c r="H167" s="17"/>
      <c r="I167" s="17"/>
      <c r="J167" s="17"/>
      <c r="K167" s="69"/>
      <c r="M167" s="69"/>
      <c r="P167" s="70"/>
      <c r="Q167" s="17"/>
    </row>
    <row r="168" ht="14.25" customHeight="1">
      <c r="B168" s="66"/>
      <c r="C168" s="67"/>
      <c r="D168" s="72"/>
      <c r="E168" s="17"/>
      <c r="F168" s="17"/>
      <c r="G168" s="17"/>
      <c r="H168" s="17"/>
      <c r="I168" s="17"/>
      <c r="J168" s="17"/>
      <c r="K168" s="69"/>
      <c r="M168" s="69"/>
      <c r="P168" s="70"/>
      <c r="Q168" s="17"/>
    </row>
    <row r="169" ht="14.25" customHeight="1">
      <c r="B169" s="66"/>
      <c r="C169" s="67"/>
      <c r="D169" s="72"/>
      <c r="E169" s="17"/>
      <c r="F169" s="17"/>
      <c r="G169" s="17"/>
      <c r="H169" s="17"/>
      <c r="I169" s="17"/>
      <c r="J169" s="17"/>
      <c r="K169" s="69"/>
      <c r="M169" s="69"/>
      <c r="P169" s="70"/>
      <c r="Q169" s="17"/>
    </row>
    <row r="170" ht="14.25" customHeight="1">
      <c r="B170" s="66"/>
      <c r="C170" s="67"/>
      <c r="D170" s="72"/>
      <c r="E170" s="17"/>
      <c r="F170" s="17"/>
      <c r="G170" s="17"/>
      <c r="H170" s="17"/>
      <c r="I170" s="17"/>
      <c r="J170" s="17"/>
      <c r="K170" s="69"/>
      <c r="M170" s="69"/>
      <c r="P170" s="70"/>
      <c r="Q170" s="17"/>
    </row>
    <row r="171" ht="14.25" customHeight="1">
      <c r="B171" s="66"/>
      <c r="C171" s="67"/>
      <c r="D171" s="72"/>
      <c r="E171" s="17"/>
      <c r="F171" s="17"/>
      <c r="G171" s="17"/>
      <c r="H171" s="17"/>
      <c r="I171" s="17"/>
      <c r="J171" s="17"/>
      <c r="K171" s="69"/>
      <c r="M171" s="69"/>
      <c r="P171" s="70"/>
      <c r="Q171" s="17"/>
    </row>
    <row r="172" ht="14.25" customHeight="1">
      <c r="B172" s="66"/>
      <c r="C172" s="67"/>
      <c r="D172" s="72"/>
      <c r="E172" s="17"/>
      <c r="F172" s="17"/>
      <c r="G172" s="17"/>
      <c r="H172" s="17"/>
      <c r="I172" s="17"/>
      <c r="J172" s="17"/>
      <c r="K172" s="69"/>
      <c r="M172" s="69"/>
      <c r="P172" s="70"/>
      <c r="Q172" s="17"/>
    </row>
    <row r="173" ht="14.25" customHeight="1">
      <c r="B173" s="66"/>
      <c r="C173" s="67"/>
      <c r="D173" s="72"/>
      <c r="E173" s="17"/>
      <c r="F173" s="17"/>
      <c r="G173" s="17"/>
      <c r="H173" s="17"/>
      <c r="I173" s="17"/>
      <c r="J173" s="17"/>
      <c r="K173" s="69"/>
      <c r="M173" s="69"/>
      <c r="P173" s="70"/>
      <c r="Q173" s="17"/>
    </row>
    <row r="174" ht="14.25" customHeight="1">
      <c r="B174" s="66"/>
      <c r="C174" s="67"/>
      <c r="D174" s="72"/>
      <c r="E174" s="17"/>
      <c r="F174" s="17"/>
      <c r="G174" s="17"/>
      <c r="H174" s="17"/>
      <c r="I174" s="17"/>
      <c r="J174" s="17"/>
      <c r="K174" s="69"/>
      <c r="M174" s="69"/>
      <c r="P174" s="70"/>
      <c r="Q174" s="17"/>
    </row>
    <row r="175" ht="14.25" customHeight="1">
      <c r="B175" s="66"/>
      <c r="C175" s="67"/>
      <c r="D175" s="72"/>
      <c r="E175" s="17"/>
      <c r="F175" s="17"/>
      <c r="G175" s="17"/>
      <c r="H175" s="17"/>
      <c r="I175" s="17"/>
      <c r="J175" s="17"/>
      <c r="K175" s="69"/>
      <c r="M175" s="69"/>
      <c r="P175" s="70"/>
      <c r="Q175" s="17"/>
    </row>
    <row r="176" ht="14.25" customHeight="1">
      <c r="B176" s="66"/>
      <c r="C176" s="67"/>
      <c r="D176" s="72"/>
      <c r="E176" s="17"/>
      <c r="F176" s="17"/>
      <c r="G176" s="17"/>
      <c r="H176" s="17"/>
      <c r="I176" s="17"/>
      <c r="J176" s="17"/>
      <c r="K176" s="69"/>
      <c r="M176" s="69"/>
      <c r="P176" s="70"/>
      <c r="Q176" s="17"/>
    </row>
    <row r="177" ht="14.25" customHeight="1">
      <c r="B177" s="66"/>
      <c r="C177" s="67"/>
      <c r="D177" s="72"/>
      <c r="E177" s="17"/>
      <c r="F177" s="17"/>
      <c r="G177" s="17"/>
      <c r="H177" s="17"/>
      <c r="I177" s="17"/>
      <c r="J177" s="17"/>
      <c r="K177" s="69"/>
      <c r="M177" s="69"/>
      <c r="P177" s="70"/>
      <c r="Q177" s="17"/>
    </row>
    <row r="178" ht="14.25" customHeight="1">
      <c r="B178" s="66"/>
      <c r="C178" s="67"/>
      <c r="D178" s="72"/>
      <c r="E178" s="17"/>
      <c r="F178" s="17"/>
      <c r="G178" s="17"/>
      <c r="H178" s="17"/>
      <c r="I178" s="17"/>
      <c r="J178" s="17"/>
      <c r="K178" s="69"/>
      <c r="M178" s="69"/>
      <c r="P178" s="70"/>
      <c r="Q178" s="17"/>
    </row>
    <row r="179" ht="14.25" customHeight="1">
      <c r="B179" s="66"/>
      <c r="C179" s="67"/>
      <c r="D179" s="72"/>
      <c r="E179" s="17"/>
      <c r="F179" s="17"/>
      <c r="G179" s="17"/>
      <c r="H179" s="17"/>
      <c r="I179" s="17"/>
      <c r="J179" s="17"/>
      <c r="K179" s="69"/>
      <c r="M179" s="69"/>
      <c r="P179" s="70"/>
      <c r="Q179" s="17"/>
    </row>
    <row r="180" ht="14.25" customHeight="1">
      <c r="B180" s="66"/>
      <c r="C180" s="67"/>
      <c r="D180" s="72"/>
      <c r="E180" s="17"/>
      <c r="F180" s="17"/>
      <c r="G180" s="17"/>
      <c r="H180" s="17"/>
      <c r="I180" s="17"/>
      <c r="J180" s="17"/>
      <c r="K180" s="69"/>
      <c r="M180" s="69"/>
      <c r="P180" s="70"/>
      <c r="Q180" s="17"/>
    </row>
    <row r="181" ht="14.25" customHeight="1">
      <c r="B181" s="66"/>
      <c r="C181" s="67"/>
      <c r="D181" s="72"/>
      <c r="E181" s="17"/>
      <c r="F181" s="17"/>
      <c r="G181" s="17"/>
      <c r="H181" s="17"/>
      <c r="I181" s="17"/>
      <c r="J181" s="17"/>
      <c r="K181" s="69"/>
      <c r="M181" s="69"/>
      <c r="P181" s="70"/>
      <c r="Q181" s="17"/>
    </row>
    <row r="182" ht="14.25" customHeight="1">
      <c r="B182" s="66"/>
      <c r="C182" s="67"/>
      <c r="D182" s="72"/>
      <c r="E182" s="17"/>
      <c r="F182" s="17"/>
      <c r="G182" s="17"/>
      <c r="H182" s="17"/>
      <c r="I182" s="17"/>
      <c r="J182" s="17"/>
      <c r="K182" s="69"/>
      <c r="M182" s="69"/>
      <c r="P182" s="70"/>
      <c r="Q182" s="17"/>
    </row>
    <row r="183" ht="14.25" customHeight="1">
      <c r="B183" s="66"/>
      <c r="C183" s="67"/>
      <c r="D183" s="72"/>
      <c r="E183" s="17"/>
      <c r="F183" s="17"/>
      <c r="G183" s="17"/>
      <c r="H183" s="17"/>
      <c r="I183" s="17"/>
      <c r="J183" s="17"/>
      <c r="K183" s="69"/>
      <c r="M183" s="69"/>
      <c r="P183" s="70"/>
      <c r="Q183" s="17"/>
    </row>
    <row r="184" ht="14.25" customHeight="1">
      <c r="B184" s="66"/>
      <c r="C184" s="67"/>
      <c r="D184" s="72"/>
      <c r="E184" s="17"/>
      <c r="F184" s="17"/>
      <c r="G184" s="17"/>
      <c r="H184" s="17"/>
      <c r="I184" s="17"/>
      <c r="J184" s="17"/>
      <c r="K184" s="69"/>
      <c r="M184" s="69"/>
      <c r="P184" s="70"/>
      <c r="Q184" s="17"/>
    </row>
    <row r="185" ht="14.25" customHeight="1">
      <c r="B185" s="66"/>
      <c r="C185" s="67"/>
      <c r="D185" s="72"/>
      <c r="E185" s="17"/>
      <c r="F185" s="17"/>
      <c r="G185" s="17"/>
      <c r="H185" s="17"/>
      <c r="I185" s="17"/>
      <c r="J185" s="17"/>
      <c r="K185" s="69"/>
      <c r="M185" s="69"/>
      <c r="P185" s="70"/>
      <c r="Q185" s="17"/>
    </row>
    <row r="186" ht="14.25" customHeight="1">
      <c r="B186" s="66"/>
      <c r="C186" s="67"/>
      <c r="D186" s="72"/>
      <c r="E186" s="17"/>
      <c r="F186" s="17"/>
      <c r="G186" s="17"/>
      <c r="H186" s="17"/>
      <c r="I186" s="17"/>
      <c r="J186" s="17"/>
      <c r="K186" s="69"/>
      <c r="M186" s="69"/>
      <c r="P186" s="70"/>
      <c r="Q186" s="17"/>
    </row>
    <row r="187" ht="14.25" customHeight="1">
      <c r="B187" s="66"/>
      <c r="C187" s="67"/>
      <c r="D187" s="72"/>
      <c r="E187" s="17"/>
      <c r="F187" s="17"/>
      <c r="G187" s="17"/>
      <c r="H187" s="17"/>
      <c r="I187" s="17"/>
      <c r="J187" s="17"/>
      <c r="K187" s="69"/>
      <c r="M187" s="69"/>
      <c r="P187" s="70"/>
      <c r="Q187" s="17"/>
    </row>
    <row r="188" ht="14.25" customHeight="1">
      <c r="B188" s="66"/>
      <c r="C188" s="67"/>
      <c r="D188" s="72"/>
      <c r="E188" s="17"/>
      <c r="F188" s="17"/>
      <c r="G188" s="17"/>
      <c r="H188" s="17"/>
      <c r="I188" s="17"/>
      <c r="J188" s="17"/>
      <c r="K188" s="69"/>
      <c r="M188" s="69"/>
      <c r="P188" s="70"/>
      <c r="Q188" s="17"/>
    </row>
    <row r="189" ht="14.25" customHeight="1">
      <c r="B189" s="66"/>
      <c r="C189" s="67"/>
      <c r="D189" s="72"/>
      <c r="E189" s="17"/>
      <c r="F189" s="17"/>
      <c r="G189" s="17"/>
      <c r="H189" s="17"/>
      <c r="I189" s="17"/>
      <c r="J189" s="17"/>
      <c r="K189" s="69"/>
      <c r="M189" s="69"/>
      <c r="P189" s="70"/>
      <c r="Q189" s="17"/>
    </row>
    <row r="190" ht="14.25" customHeight="1">
      <c r="B190" s="66"/>
      <c r="C190" s="67"/>
      <c r="D190" s="72"/>
      <c r="E190" s="17"/>
      <c r="F190" s="17"/>
      <c r="G190" s="17"/>
      <c r="H190" s="17"/>
      <c r="I190" s="17"/>
      <c r="J190" s="17"/>
      <c r="K190" s="69"/>
      <c r="M190" s="69"/>
      <c r="P190" s="70"/>
      <c r="Q190" s="17"/>
    </row>
    <row r="191" ht="14.25" customHeight="1">
      <c r="B191" s="66"/>
      <c r="C191" s="67"/>
      <c r="D191" s="72"/>
      <c r="E191" s="17"/>
      <c r="F191" s="17"/>
      <c r="G191" s="17"/>
      <c r="H191" s="17"/>
      <c r="I191" s="17"/>
      <c r="J191" s="17"/>
      <c r="K191" s="69"/>
      <c r="M191" s="69"/>
      <c r="P191" s="70"/>
      <c r="Q191" s="17"/>
    </row>
    <row r="192" ht="14.25" customHeight="1">
      <c r="B192" s="66"/>
      <c r="C192" s="67"/>
      <c r="D192" s="72"/>
      <c r="E192" s="17"/>
      <c r="F192" s="17"/>
      <c r="G192" s="17"/>
      <c r="H192" s="17"/>
      <c r="I192" s="17"/>
      <c r="J192" s="17"/>
      <c r="K192" s="69"/>
      <c r="M192" s="69"/>
      <c r="P192" s="70"/>
      <c r="Q192" s="17"/>
    </row>
    <row r="193" ht="14.25" customHeight="1">
      <c r="B193" s="66"/>
      <c r="C193" s="67"/>
      <c r="D193" s="72"/>
      <c r="E193" s="17"/>
      <c r="F193" s="17"/>
      <c r="G193" s="17"/>
      <c r="H193" s="17"/>
      <c r="I193" s="17"/>
      <c r="J193" s="17"/>
      <c r="K193" s="69"/>
      <c r="M193" s="69"/>
      <c r="P193" s="70"/>
      <c r="Q193" s="17"/>
    </row>
    <row r="194" ht="14.25" customHeight="1">
      <c r="B194" s="66"/>
      <c r="C194" s="67"/>
      <c r="D194" s="72"/>
      <c r="E194" s="17"/>
      <c r="F194" s="17"/>
      <c r="G194" s="17"/>
      <c r="H194" s="17"/>
      <c r="I194" s="17"/>
      <c r="J194" s="17"/>
      <c r="K194" s="69"/>
      <c r="M194" s="69"/>
      <c r="P194" s="70"/>
      <c r="Q194" s="17"/>
    </row>
    <row r="195" ht="14.25" customHeight="1">
      <c r="B195" s="66"/>
      <c r="C195" s="67"/>
      <c r="D195" s="72"/>
      <c r="E195" s="17"/>
      <c r="F195" s="17"/>
      <c r="G195" s="17"/>
      <c r="H195" s="17"/>
      <c r="I195" s="17"/>
      <c r="J195" s="17"/>
      <c r="K195" s="69"/>
      <c r="M195" s="69"/>
      <c r="P195" s="70"/>
      <c r="Q195" s="17"/>
    </row>
    <row r="196" ht="14.25" customHeight="1">
      <c r="B196" s="66"/>
      <c r="C196" s="67"/>
      <c r="D196" s="72"/>
      <c r="E196" s="17"/>
      <c r="F196" s="17"/>
      <c r="G196" s="17"/>
      <c r="H196" s="17"/>
      <c r="I196" s="17"/>
      <c r="J196" s="17"/>
      <c r="K196" s="69"/>
      <c r="M196" s="69"/>
      <c r="P196" s="70"/>
      <c r="Q196" s="17"/>
    </row>
    <row r="197" ht="14.25" customHeight="1">
      <c r="B197" s="66"/>
      <c r="C197" s="67"/>
      <c r="D197" s="72"/>
      <c r="E197" s="17"/>
      <c r="F197" s="17"/>
      <c r="G197" s="17"/>
      <c r="H197" s="17"/>
      <c r="I197" s="17"/>
      <c r="J197" s="17"/>
      <c r="K197" s="69"/>
      <c r="M197" s="69"/>
      <c r="P197" s="70"/>
      <c r="Q197" s="17"/>
    </row>
    <row r="198" ht="14.25" customHeight="1">
      <c r="B198" s="66"/>
      <c r="C198" s="67"/>
      <c r="D198" s="72"/>
      <c r="E198" s="17"/>
      <c r="F198" s="17"/>
      <c r="G198" s="17"/>
      <c r="H198" s="17"/>
      <c r="I198" s="17"/>
      <c r="J198" s="17"/>
      <c r="K198" s="69"/>
      <c r="M198" s="69"/>
      <c r="P198" s="70"/>
      <c r="Q198" s="17"/>
    </row>
    <row r="199" ht="14.25" customHeight="1">
      <c r="B199" s="66"/>
      <c r="C199" s="67"/>
      <c r="D199" s="72"/>
      <c r="E199" s="17"/>
      <c r="F199" s="17"/>
      <c r="G199" s="17"/>
      <c r="H199" s="17"/>
      <c r="I199" s="17"/>
      <c r="J199" s="17"/>
      <c r="K199" s="69"/>
      <c r="M199" s="69"/>
      <c r="P199" s="70"/>
      <c r="Q199" s="17"/>
    </row>
    <row r="200" ht="14.25" customHeight="1">
      <c r="B200" s="66"/>
      <c r="C200" s="67"/>
      <c r="D200" s="72"/>
      <c r="E200" s="17"/>
      <c r="F200" s="17"/>
      <c r="G200" s="17"/>
      <c r="H200" s="17"/>
      <c r="I200" s="17"/>
      <c r="J200" s="17"/>
      <c r="K200" s="69"/>
      <c r="M200" s="69"/>
      <c r="P200" s="70"/>
      <c r="Q200" s="17"/>
    </row>
    <row r="201" ht="14.25" customHeight="1">
      <c r="B201" s="66"/>
      <c r="C201" s="67"/>
      <c r="D201" s="72"/>
      <c r="E201" s="17"/>
      <c r="F201" s="17"/>
      <c r="G201" s="17"/>
      <c r="H201" s="17"/>
      <c r="I201" s="17"/>
      <c r="J201" s="17"/>
      <c r="K201" s="69"/>
      <c r="M201" s="69"/>
      <c r="P201" s="70"/>
      <c r="Q201" s="17"/>
    </row>
    <row r="202" ht="14.25" customHeight="1">
      <c r="B202" s="66"/>
      <c r="C202" s="67"/>
      <c r="D202" s="72"/>
      <c r="E202" s="17"/>
      <c r="F202" s="17"/>
      <c r="G202" s="17"/>
      <c r="H202" s="17"/>
      <c r="I202" s="17"/>
      <c r="J202" s="17"/>
      <c r="K202" s="69"/>
      <c r="M202" s="69"/>
      <c r="P202" s="70"/>
      <c r="Q202" s="17"/>
    </row>
    <row r="203" ht="14.25" customHeight="1">
      <c r="B203" s="66"/>
      <c r="C203" s="67"/>
      <c r="D203" s="72"/>
      <c r="E203" s="17"/>
      <c r="F203" s="17"/>
      <c r="G203" s="17"/>
      <c r="H203" s="17"/>
      <c r="I203" s="17"/>
      <c r="J203" s="17"/>
      <c r="K203" s="69"/>
      <c r="M203" s="69"/>
      <c r="P203" s="70"/>
      <c r="Q203" s="17"/>
    </row>
    <row r="204" ht="14.25" customHeight="1">
      <c r="B204" s="66"/>
      <c r="C204" s="67"/>
      <c r="D204" s="72"/>
      <c r="E204" s="17"/>
      <c r="F204" s="17"/>
      <c r="G204" s="17"/>
      <c r="H204" s="17"/>
      <c r="I204" s="17"/>
      <c r="J204" s="17"/>
      <c r="K204" s="69"/>
      <c r="M204" s="69"/>
      <c r="P204" s="70"/>
      <c r="Q204" s="17"/>
    </row>
    <row r="205" ht="14.25" customHeight="1">
      <c r="B205" s="66"/>
      <c r="C205" s="67"/>
      <c r="D205" s="72"/>
      <c r="E205" s="17"/>
      <c r="F205" s="17"/>
      <c r="G205" s="17"/>
      <c r="H205" s="17"/>
      <c r="I205" s="17"/>
      <c r="J205" s="17"/>
      <c r="K205" s="69"/>
      <c r="M205" s="69"/>
      <c r="P205" s="70"/>
      <c r="Q205" s="17"/>
    </row>
    <row r="206" ht="14.25" customHeight="1">
      <c r="B206" s="66"/>
      <c r="C206" s="67"/>
      <c r="D206" s="72"/>
      <c r="E206" s="17"/>
      <c r="F206" s="17"/>
      <c r="G206" s="17"/>
      <c r="H206" s="17"/>
      <c r="I206" s="17"/>
      <c r="J206" s="17"/>
      <c r="K206" s="69"/>
      <c r="M206" s="69"/>
      <c r="P206" s="70"/>
      <c r="Q206" s="17"/>
    </row>
    <row r="207" ht="14.25" customHeight="1">
      <c r="B207" s="66"/>
      <c r="C207" s="67"/>
      <c r="D207" s="72"/>
      <c r="E207" s="17"/>
      <c r="F207" s="17"/>
      <c r="G207" s="17"/>
      <c r="H207" s="17"/>
      <c r="I207" s="17"/>
      <c r="J207" s="17"/>
      <c r="K207" s="69"/>
      <c r="M207" s="69"/>
      <c r="P207" s="70"/>
      <c r="Q207" s="17"/>
    </row>
    <row r="208" ht="14.25" customHeight="1">
      <c r="B208" s="66"/>
      <c r="C208" s="67"/>
      <c r="D208" s="72"/>
      <c r="E208" s="17"/>
      <c r="F208" s="17"/>
      <c r="G208" s="17"/>
      <c r="H208" s="17"/>
      <c r="I208" s="17"/>
      <c r="J208" s="17"/>
      <c r="K208" s="69"/>
      <c r="M208" s="69"/>
      <c r="P208" s="70"/>
      <c r="Q208" s="17"/>
    </row>
    <row r="209" ht="14.25" customHeight="1">
      <c r="B209" s="66"/>
      <c r="C209" s="67"/>
      <c r="D209" s="72"/>
      <c r="E209" s="17"/>
      <c r="F209" s="17"/>
      <c r="G209" s="17"/>
      <c r="H209" s="17"/>
      <c r="I209" s="17"/>
      <c r="J209" s="17"/>
      <c r="K209" s="69"/>
      <c r="M209" s="69"/>
      <c r="P209" s="70"/>
      <c r="Q209" s="17"/>
    </row>
    <row r="210" ht="14.25" customHeight="1">
      <c r="B210" s="66"/>
      <c r="C210" s="67"/>
      <c r="D210" s="72"/>
      <c r="E210" s="17"/>
      <c r="F210" s="17"/>
      <c r="G210" s="17"/>
      <c r="H210" s="17"/>
      <c r="I210" s="17"/>
      <c r="J210" s="17"/>
      <c r="K210" s="69"/>
      <c r="M210" s="69"/>
      <c r="P210" s="70"/>
      <c r="Q210" s="17"/>
    </row>
    <row r="211" ht="14.25" customHeight="1">
      <c r="B211" s="66"/>
      <c r="C211" s="67"/>
      <c r="D211" s="72"/>
      <c r="E211" s="17"/>
      <c r="F211" s="17"/>
      <c r="G211" s="17"/>
      <c r="H211" s="17"/>
      <c r="I211" s="17"/>
      <c r="J211" s="17"/>
      <c r="K211" s="69"/>
      <c r="M211" s="69"/>
      <c r="P211" s="70"/>
      <c r="Q211" s="17"/>
    </row>
    <row r="212" ht="14.25" customHeight="1">
      <c r="B212" s="66"/>
      <c r="C212" s="67"/>
      <c r="D212" s="72"/>
      <c r="E212" s="17"/>
      <c r="F212" s="17"/>
      <c r="G212" s="17"/>
      <c r="H212" s="17"/>
      <c r="I212" s="17"/>
      <c r="J212" s="17"/>
      <c r="K212" s="69"/>
      <c r="M212" s="69"/>
      <c r="P212" s="70"/>
      <c r="Q212" s="17"/>
    </row>
    <row r="213" ht="14.25" customHeight="1">
      <c r="B213" s="66"/>
      <c r="C213" s="67"/>
      <c r="D213" s="72"/>
      <c r="E213" s="17"/>
      <c r="F213" s="17"/>
      <c r="G213" s="17"/>
      <c r="H213" s="17"/>
      <c r="I213" s="17"/>
      <c r="J213" s="17"/>
      <c r="K213" s="69"/>
      <c r="M213" s="69"/>
      <c r="P213" s="70"/>
      <c r="Q213" s="17"/>
    </row>
    <row r="214" ht="14.25" customHeight="1">
      <c r="B214" s="66"/>
      <c r="C214" s="67"/>
      <c r="D214" s="72"/>
      <c r="E214" s="17"/>
      <c r="F214" s="17"/>
      <c r="G214" s="17"/>
      <c r="H214" s="17"/>
      <c r="I214" s="17"/>
      <c r="J214" s="17"/>
      <c r="K214" s="69"/>
      <c r="M214" s="69"/>
      <c r="P214" s="70"/>
      <c r="Q214" s="17"/>
    </row>
    <row r="215" ht="14.25" customHeight="1">
      <c r="B215" s="66"/>
      <c r="C215" s="67"/>
      <c r="D215" s="72"/>
      <c r="E215" s="17"/>
      <c r="F215" s="17"/>
      <c r="G215" s="17"/>
      <c r="H215" s="17"/>
      <c r="I215" s="17"/>
      <c r="J215" s="17"/>
      <c r="K215" s="69"/>
      <c r="M215" s="69"/>
      <c r="P215" s="70"/>
      <c r="Q215" s="17"/>
    </row>
    <row r="216" ht="14.25" customHeight="1">
      <c r="B216" s="66"/>
      <c r="C216" s="67"/>
      <c r="D216" s="72"/>
      <c r="E216" s="17"/>
      <c r="F216" s="17"/>
      <c r="G216" s="17"/>
      <c r="H216" s="17"/>
      <c r="I216" s="17"/>
      <c r="J216" s="17"/>
      <c r="K216" s="69"/>
      <c r="M216" s="69"/>
      <c r="P216" s="70"/>
      <c r="Q216" s="17"/>
    </row>
    <row r="217" ht="14.25" customHeight="1">
      <c r="B217" s="66"/>
      <c r="C217" s="67"/>
      <c r="D217" s="72"/>
      <c r="E217" s="17"/>
      <c r="F217" s="17"/>
      <c r="G217" s="17"/>
      <c r="H217" s="17"/>
      <c r="I217" s="17"/>
      <c r="J217" s="17"/>
      <c r="K217" s="69"/>
      <c r="M217" s="69"/>
      <c r="P217" s="70"/>
      <c r="Q217" s="17"/>
    </row>
    <row r="218" ht="14.25" customHeight="1">
      <c r="B218" s="66"/>
      <c r="C218" s="67"/>
      <c r="D218" s="72"/>
      <c r="E218" s="17"/>
      <c r="F218" s="17"/>
      <c r="G218" s="17"/>
      <c r="H218" s="17"/>
      <c r="I218" s="17"/>
      <c r="J218" s="17"/>
      <c r="K218" s="69"/>
      <c r="M218" s="69"/>
      <c r="P218" s="70"/>
      <c r="Q218" s="17"/>
    </row>
    <row r="219" ht="14.25" customHeight="1">
      <c r="B219" s="66"/>
      <c r="C219" s="67"/>
      <c r="D219" s="72"/>
      <c r="E219" s="17"/>
      <c r="F219" s="17"/>
      <c r="G219" s="17"/>
      <c r="H219" s="17"/>
      <c r="I219" s="17"/>
      <c r="J219" s="17"/>
      <c r="K219" s="69"/>
      <c r="M219" s="69"/>
      <c r="P219" s="70"/>
      <c r="Q219" s="17"/>
    </row>
    <row r="220" ht="14.25" customHeight="1">
      <c r="B220" s="66"/>
      <c r="C220" s="67"/>
      <c r="D220" s="72"/>
      <c r="E220" s="17"/>
      <c r="F220" s="17"/>
      <c r="G220" s="17"/>
      <c r="H220" s="17"/>
      <c r="I220" s="17"/>
      <c r="J220" s="17"/>
      <c r="K220" s="69"/>
      <c r="M220" s="69"/>
      <c r="P220" s="70"/>
      <c r="Q220" s="17"/>
    </row>
    <row r="221" ht="14.25" customHeight="1">
      <c r="B221" s="66"/>
      <c r="C221" s="67"/>
      <c r="D221" s="72"/>
      <c r="E221" s="17"/>
      <c r="F221" s="17"/>
      <c r="G221" s="17"/>
      <c r="H221" s="17"/>
      <c r="I221" s="17"/>
      <c r="J221" s="17"/>
      <c r="K221" s="69"/>
      <c r="M221" s="69"/>
      <c r="P221" s="70"/>
      <c r="Q221" s="17"/>
    </row>
    <row r="222" ht="14.25" customHeight="1">
      <c r="B222" s="66"/>
      <c r="C222" s="67"/>
      <c r="D222" s="72"/>
      <c r="E222" s="17"/>
      <c r="F222" s="17"/>
      <c r="G222" s="17"/>
      <c r="H222" s="17"/>
      <c r="I222" s="17"/>
      <c r="J222" s="17"/>
      <c r="K222" s="69"/>
      <c r="M222" s="69"/>
      <c r="P222" s="70"/>
      <c r="Q222" s="17"/>
    </row>
    <row r="223" ht="14.25" customHeight="1">
      <c r="B223" s="66"/>
      <c r="C223" s="67"/>
      <c r="D223" s="72"/>
      <c r="E223" s="17"/>
      <c r="F223" s="17"/>
      <c r="G223" s="17"/>
      <c r="H223" s="17"/>
      <c r="I223" s="17"/>
      <c r="J223" s="17"/>
      <c r="K223" s="69"/>
      <c r="M223" s="69"/>
      <c r="P223" s="70"/>
      <c r="Q223" s="17"/>
    </row>
    <row r="224" ht="14.25" customHeight="1">
      <c r="B224" s="66"/>
      <c r="C224" s="67"/>
      <c r="D224" s="72"/>
      <c r="E224" s="17"/>
      <c r="F224" s="17"/>
      <c r="G224" s="17"/>
      <c r="H224" s="17"/>
      <c r="I224" s="17"/>
      <c r="J224" s="17"/>
      <c r="K224" s="69"/>
      <c r="M224" s="69"/>
      <c r="P224" s="70"/>
      <c r="Q224" s="17"/>
    </row>
    <row r="225" ht="14.25" customHeight="1">
      <c r="B225" s="66"/>
      <c r="C225" s="67"/>
      <c r="D225" s="72"/>
      <c r="E225" s="17"/>
      <c r="F225" s="17"/>
      <c r="G225" s="17"/>
      <c r="H225" s="17"/>
      <c r="I225" s="17"/>
      <c r="J225" s="17"/>
      <c r="K225" s="69"/>
      <c r="M225" s="69"/>
      <c r="P225" s="70"/>
      <c r="Q225" s="17"/>
    </row>
    <row r="226" ht="14.25" customHeight="1">
      <c r="B226" s="66"/>
      <c r="C226" s="67"/>
      <c r="D226" s="72"/>
      <c r="E226" s="17"/>
      <c r="F226" s="17"/>
      <c r="G226" s="17"/>
      <c r="H226" s="17"/>
      <c r="I226" s="17"/>
      <c r="J226" s="17"/>
      <c r="K226" s="69"/>
      <c r="M226" s="69"/>
      <c r="P226" s="70"/>
      <c r="Q226" s="17"/>
    </row>
    <row r="227" ht="14.25" customHeight="1">
      <c r="B227" s="66"/>
      <c r="C227" s="67"/>
      <c r="D227" s="72"/>
      <c r="E227" s="17"/>
      <c r="F227" s="17"/>
      <c r="G227" s="17"/>
      <c r="H227" s="17"/>
      <c r="I227" s="17"/>
      <c r="J227" s="17"/>
      <c r="K227" s="69"/>
      <c r="M227" s="69"/>
      <c r="P227" s="70"/>
      <c r="Q227" s="17"/>
    </row>
    <row r="228" ht="14.25" customHeight="1">
      <c r="B228" s="66"/>
      <c r="C228" s="67"/>
      <c r="D228" s="72"/>
      <c r="E228" s="17"/>
      <c r="F228" s="17"/>
      <c r="G228" s="17"/>
      <c r="H228" s="17"/>
      <c r="I228" s="17"/>
      <c r="J228" s="17"/>
      <c r="K228" s="69"/>
      <c r="M228" s="69"/>
      <c r="P228" s="70"/>
      <c r="Q228" s="17"/>
    </row>
    <row r="229" ht="14.25" customHeight="1">
      <c r="B229" s="66"/>
      <c r="C229" s="67"/>
      <c r="D229" s="72"/>
      <c r="E229" s="17"/>
      <c r="F229" s="17"/>
      <c r="G229" s="17"/>
      <c r="H229" s="17"/>
      <c r="I229" s="17"/>
      <c r="J229" s="17"/>
      <c r="K229" s="69"/>
      <c r="M229" s="69"/>
      <c r="P229" s="70"/>
      <c r="Q229" s="17"/>
    </row>
    <row r="230" ht="14.25" customHeight="1">
      <c r="B230" s="66"/>
      <c r="C230" s="67"/>
      <c r="D230" s="72"/>
      <c r="E230" s="17"/>
      <c r="F230" s="17"/>
      <c r="G230" s="17"/>
      <c r="H230" s="17"/>
      <c r="I230" s="17"/>
      <c r="J230" s="17"/>
      <c r="K230" s="69"/>
      <c r="M230" s="69"/>
      <c r="P230" s="70"/>
      <c r="Q230" s="17"/>
    </row>
    <row r="231" ht="14.25" customHeight="1">
      <c r="B231" s="66"/>
      <c r="C231" s="67"/>
      <c r="D231" s="72"/>
      <c r="E231" s="17"/>
      <c r="F231" s="17"/>
      <c r="G231" s="17"/>
      <c r="H231" s="17"/>
      <c r="I231" s="17"/>
      <c r="J231" s="17"/>
      <c r="K231" s="69"/>
      <c r="M231" s="69"/>
      <c r="P231" s="70"/>
      <c r="Q231" s="17"/>
    </row>
    <row r="232" ht="14.25" customHeight="1">
      <c r="B232" s="66"/>
      <c r="C232" s="67"/>
      <c r="D232" s="72"/>
      <c r="E232" s="17"/>
      <c r="F232" s="17"/>
      <c r="G232" s="17"/>
      <c r="H232" s="17"/>
      <c r="I232" s="17"/>
      <c r="J232" s="17"/>
      <c r="K232" s="69"/>
      <c r="M232" s="69"/>
      <c r="P232" s="70"/>
      <c r="Q232" s="17"/>
    </row>
    <row r="233" ht="14.25" customHeight="1">
      <c r="B233" s="66"/>
      <c r="C233" s="67"/>
      <c r="D233" s="72"/>
      <c r="E233" s="17"/>
      <c r="F233" s="17"/>
      <c r="G233" s="17"/>
      <c r="H233" s="17"/>
      <c r="I233" s="17"/>
      <c r="J233" s="17"/>
      <c r="K233" s="69"/>
      <c r="M233" s="69"/>
      <c r="P233" s="70"/>
      <c r="Q233" s="17"/>
    </row>
    <row r="234" ht="14.25" customHeight="1">
      <c r="B234" s="66"/>
      <c r="C234" s="67"/>
      <c r="D234" s="72"/>
      <c r="E234" s="17"/>
      <c r="F234" s="17"/>
      <c r="G234" s="17"/>
      <c r="H234" s="17"/>
      <c r="I234" s="17"/>
      <c r="J234" s="17"/>
      <c r="K234" s="69"/>
      <c r="M234" s="69"/>
      <c r="P234" s="70"/>
      <c r="Q234" s="17"/>
    </row>
    <row r="235" ht="14.25" customHeight="1">
      <c r="B235" s="66"/>
      <c r="C235" s="67"/>
      <c r="D235" s="72"/>
      <c r="E235" s="17"/>
      <c r="F235" s="17"/>
      <c r="G235" s="17"/>
      <c r="H235" s="17"/>
      <c r="I235" s="17"/>
      <c r="J235" s="17"/>
      <c r="K235" s="69"/>
      <c r="M235" s="69"/>
      <c r="P235" s="70"/>
      <c r="Q235" s="17"/>
    </row>
    <row r="236" ht="14.25" customHeight="1">
      <c r="B236" s="66"/>
      <c r="C236" s="67"/>
      <c r="D236" s="72"/>
      <c r="E236" s="17"/>
      <c r="F236" s="17"/>
      <c r="G236" s="17"/>
      <c r="H236" s="17"/>
      <c r="I236" s="17"/>
      <c r="J236" s="17"/>
      <c r="K236" s="69"/>
      <c r="M236" s="69"/>
      <c r="P236" s="70"/>
      <c r="Q236" s="17"/>
    </row>
    <row r="237" ht="14.25" customHeight="1">
      <c r="B237" s="66"/>
      <c r="C237" s="67"/>
      <c r="D237" s="72"/>
      <c r="E237" s="17"/>
      <c r="F237" s="17"/>
      <c r="G237" s="17"/>
      <c r="H237" s="17"/>
      <c r="I237" s="17"/>
      <c r="J237" s="17"/>
      <c r="K237" s="69"/>
      <c r="M237" s="69"/>
      <c r="P237" s="70"/>
      <c r="Q237" s="17"/>
    </row>
    <row r="238" ht="14.25" customHeight="1">
      <c r="B238" s="66"/>
      <c r="C238" s="67"/>
      <c r="D238" s="72"/>
      <c r="E238" s="17"/>
      <c r="F238" s="17"/>
      <c r="G238" s="17"/>
      <c r="H238" s="17"/>
      <c r="I238" s="17"/>
      <c r="J238" s="17"/>
      <c r="K238" s="69"/>
      <c r="M238" s="69"/>
      <c r="P238" s="70"/>
      <c r="Q238" s="17"/>
    </row>
    <row r="239" ht="14.25" customHeight="1">
      <c r="B239" s="66"/>
      <c r="C239" s="67"/>
      <c r="D239" s="72"/>
      <c r="E239" s="17"/>
      <c r="F239" s="17"/>
      <c r="G239" s="17"/>
      <c r="H239" s="17"/>
      <c r="I239" s="17"/>
      <c r="J239" s="17"/>
      <c r="K239" s="69"/>
      <c r="M239" s="69"/>
      <c r="P239" s="70"/>
      <c r="Q239" s="17"/>
    </row>
    <row r="240" ht="14.25" customHeight="1">
      <c r="B240" s="66"/>
      <c r="C240" s="67"/>
      <c r="D240" s="72"/>
      <c r="E240" s="17"/>
      <c r="F240" s="17"/>
      <c r="G240" s="17"/>
      <c r="H240" s="17"/>
      <c r="I240" s="17"/>
      <c r="J240" s="17"/>
      <c r="K240" s="69"/>
      <c r="M240" s="69"/>
      <c r="P240" s="70"/>
      <c r="Q240" s="17"/>
    </row>
    <row r="241" ht="14.25" customHeight="1">
      <c r="B241" s="66"/>
      <c r="C241" s="67"/>
      <c r="D241" s="72"/>
      <c r="E241" s="17"/>
      <c r="F241" s="17"/>
      <c r="G241" s="17"/>
      <c r="H241" s="17"/>
      <c r="I241" s="17"/>
      <c r="J241" s="17"/>
      <c r="K241" s="69"/>
      <c r="M241" s="69"/>
      <c r="P241" s="70"/>
      <c r="Q241" s="17"/>
    </row>
    <row r="242" ht="14.25" customHeight="1">
      <c r="B242" s="66"/>
      <c r="C242" s="67"/>
      <c r="D242" s="72"/>
      <c r="E242" s="17"/>
      <c r="F242" s="17"/>
      <c r="G242" s="17"/>
      <c r="H242" s="17"/>
      <c r="I242" s="17"/>
      <c r="J242" s="17"/>
      <c r="K242" s="69"/>
      <c r="M242" s="69"/>
      <c r="P242" s="70"/>
      <c r="Q242" s="17"/>
    </row>
    <row r="243" ht="14.25" customHeight="1">
      <c r="B243" s="66"/>
      <c r="C243" s="67"/>
      <c r="D243" s="72"/>
      <c r="E243" s="17"/>
      <c r="F243" s="17"/>
      <c r="G243" s="17"/>
      <c r="H243" s="17"/>
      <c r="I243" s="17"/>
      <c r="J243" s="17"/>
      <c r="K243" s="69"/>
      <c r="M243" s="69"/>
      <c r="P243" s="70"/>
      <c r="Q243" s="17"/>
    </row>
    <row r="244" ht="14.25" customHeight="1">
      <c r="B244" s="66"/>
      <c r="C244" s="67"/>
      <c r="D244" s="72"/>
      <c r="E244" s="17"/>
      <c r="F244" s="17"/>
      <c r="G244" s="17"/>
      <c r="H244" s="17"/>
      <c r="I244" s="17"/>
      <c r="J244" s="17"/>
      <c r="K244" s="69"/>
      <c r="M244" s="69"/>
      <c r="P244" s="70"/>
      <c r="Q244" s="17"/>
    </row>
    <row r="245" ht="14.25" customHeight="1">
      <c r="B245" s="66"/>
      <c r="C245" s="67"/>
      <c r="D245" s="72"/>
      <c r="E245" s="17"/>
      <c r="F245" s="17"/>
      <c r="G245" s="17"/>
      <c r="H245" s="17"/>
      <c r="I245" s="17"/>
      <c r="J245" s="17"/>
      <c r="K245" s="69"/>
      <c r="M245" s="69"/>
      <c r="P245" s="70"/>
      <c r="Q245" s="17"/>
    </row>
    <row r="246" ht="14.25" customHeight="1">
      <c r="B246" s="66"/>
      <c r="C246" s="67"/>
      <c r="D246" s="72"/>
      <c r="E246" s="17"/>
      <c r="F246" s="17"/>
      <c r="G246" s="17"/>
      <c r="H246" s="17"/>
      <c r="I246" s="17"/>
      <c r="J246" s="17"/>
      <c r="K246" s="69"/>
      <c r="M246" s="69"/>
      <c r="P246" s="70"/>
      <c r="Q246" s="17"/>
    </row>
    <row r="247" ht="14.25" customHeight="1">
      <c r="B247" s="66"/>
      <c r="C247" s="67"/>
      <c r="D247" s="72"/>
      <c r="E247" s="17"/>
      <c r="F247" s="17"/>
      <c r="G247" s="17"/>
      <c r="H247" s="17"/>
      <c r="I247" s="17"/>
      <c r="J247" s="17"/>
      <c r="K247" s="69"/>
      <c r="M247" s="69"/>
      <c r="P247" s="70"/>
      <c r="Q247" s="17"/>
    </row>
    <row r="248" ht="14.25" customHeight="1">
      <c r="B248" s="66"/>
      <c r="C248" s="67"/>
      <c r="D248" s="72"/>
      <c r="E248" s="17"/>
      <c r="F248" s="17"/>
      <c r="G248" s="17"/>
      <c r="H248" s="17"/>
      <c r="I248" s="17"/>
      <c r="J248" s="17"/>
      <c r="K248" s="69"/>
      <c r="M248" s="69"/>
      <c r="P248" s="70"/>
      <c r="Q248" s="17"/>
    </row>
    <row r="249" ht="14.25" customHeight="1">
      <c r="B249" s="66"/>
      <c r="C249" s="67"/>
      <c r="D249" s="72"/>
      <c r="E249" s="17"/>
      <c r="F249" s="17"/>
      <c r="G249" s="17"/>
      <c r="H249" s="17"/>
      <c r="I249" s="17"/>
      <c r="J249" s="17"/>
      <c r="K249" s="69"/>
      <c r="M249" s="69"/>
      <c r="P249" s="70"/>
      <c r="Q249" s="17"/>
    </row>
    <row r="250" ht="14.25" customHeight="1">
      <c r="B250" s="66"/>
      <c r="C250" s="67"/>
      <c r="D250" s="72"/>
      <c r="E250" s="17"/>
      <c r="F250" s="17"/>
      <c r="G250" s="17"/>
      <c r="H250" s="17"/>
      <c r="I250" s="17"/>
      <c r="J250" s="17"/>
      <c r="K250" s="69"/>
      <c r="M250" s="69"/>
      <c r="P250" s="70"/>
      <c r="Q250" s="17"/>
    </row>
    <row r="251" ht="14.25" customHeight="1">
      <c r="B251" s="66"/>
      <c r="C251" s="67"/>
      <c r="D251" s="72"/>
      <c r="E251" s="17"/>
      <c r="F251" s="17"/>
      <c r="G251" s="17"/>
      <c r="H251" s="17"/>
      <c r="I251" s="17"/>
      <c r="J251" s="17"/>
      <c r="K251" s="69"/>
      <c r="M251" s="69"/>
      <c r="P251" s="70"/>
      <c r="Q251" s="17"/>
    </row>
    <row r="252" ht="14.25" customHeight="1">
      <c r="B252" s="66"/>
      <c r="C252" s="67"/>
      <c r="D252" s="72"/>
      <c r="E252" s="17"/>
      <c r="F252" s="17"/>
      <c r="G252" s="17"/>
      <c r="H252" s="17"/>
      <c r="I252" s="17"/>
      <c r="J252" s="17"/>
      <c r="K252" s="69"/>
      <c r="M252" s="69"/>
      <c r="P252" s="70"/>
      <c r="Q252" s="17"/>
    </row>
    <row r="253" ht="14.25" customHeight="1">
      <c r="B253" s="66"/>
      <c r="C253" s="67"/>
      <c r="D253" s="72"/>
      <c r="E253" s="17"/>
      <c r="F253" s="17"/>
      <c r="G253" s="17"/>
      <c r="H253" s="17"/>
      <c r="I253" s="17"/>
      <c r="J253" s="17"/>
      <c r="K253" s="69"/>
      <c r="M253" s="69"/>
      <c r="P253" s="70"/>
      <c r="Q253" s="17"/>
    </row>
    <row r="254" ht="14.25" customHeight="1">
      <c r="B254" s="66"/>
      <c r="C254" s="67"/>
      <c r="D254" s="72"/>
      <c r="E254" s="17"/>
      <c r="F254" s="17"/>
      <c r="G254" s="17"/>
      <c r="H254" s="17"/>
      <c r="I254" s="17"/>
      <c r="J254" s="17"/>
      <c r="K254" s="69"/>
      <c r="M254" s="69"/>
      <c r="P254" s="70"/>
      <c r="Q254" s="17"/>
    </row>
    <row r="255" ht="14.25" customHeight="1">
      <c r="B255" s="66"/>
      <c r="C255" s="67"/>
      <c r="D255" s="72"/>
      <c r="E255" s="17"/>
      <c r="F255" s="17"/>
      <c r="G255" s="17"/>
      <c r="H255" s="17"/>
      <c r="I255" s="17"/>
      <c r="J255" s="17"/>
      <c r="K255" s="69"/>
      <c r="M255" s="69"/>
      <c r="P255" s="70"/>
      <c r="Q255" s="17"/>
    </row>
    <row r="256" ht="14.25" customHeight="1">
      <c r="B256" s="66"/>
      <c r="C256" s="67"/>
      <c r="D256" s="72"/>
      <c r="E256" s="17"/>
      <c r="F256" s="17"/>
      <c r="G256" s="17"/>
      <c r="H256" s="17"/>
      <c r="I256" s="17"/>
      <c r="J256" s="17"/>
      <c r="K256" s="69"/>
      <c r="M256" s="69"/>
      <c r="P256" s="70"/>
      <c r="Q256" s="17"/>
    </row>
    <row r="257" ht="14.25" customHeight="1">
      <c r="B257" s="66"/>
      <c r="C257" s="67"/>
      <c r="D257" s="72"/>
      <c r="E257" s="17"/>
      <c r="F257" s="17"/>
      <c r="G257" s="17"/>
      <c r="H257" s="17"/>
      <c r="I257" s="17"/>
      <c r="J257" s="17"/>
      <c r="K257" s="69"/>
      <c r="M257" s="69"/>
      <c r="P257" s="70"/>
      <c r="Q257" s="17"/>
    </row>
    <row r="258" ht="14.25" customHeight="1">
      <c r="B258" s="66"/>
      <c r="C258" s="67"/>
      <c r="D258" s="72"/>
      <c r="E258" s="17"/>
      <c r="F258" s="17"/>
      <c r="G258" s="17"/>
      <c r="H258" s="17"/>
      <c r="I258" s="17"/>
      <c r="J258" s="17"/>
      <c r="K258" s="69"/>
      <c r="M258" s="69"/>
      <c r="P258" s="70"/>
      <c r="Q258" s="17"/>
    </row>
    <row r="259" ht="14.25" customHeight="1">
      <c r="B259" s="66"/>
      <c r="C259" s="67"/>
      <c r="D259" s="72"/>
      <c r="E259" s="17"/>
      <c r="F259" s="17"/>
      <c r="G259" s="17"/>
      <c r="H259" s="17"/>
      <c r="I259" s="17"/>
      <c r="J259" s="17"/>
      <c r="K259" s="69"/>
      <c r="M259" s="69"/>
      <c r="P259" s="70"/>
      <c r="Q259" s="17"/>
    </row>
    <row r="260" ht="14.25" customHeight="1">
      <c r="B260" s="66"/>
      <c r="C260" s="67"/>
      <c r="D260" s="72"/>
      <c r="E260" s="17"/>
      <c r="F260" s="17"/>
      <c r="G260" s="17"/>
      <c r="H260" s="17"/>
      <c r="I260" s="17"/>
      <c r="J260" s="17"/>
      <c r="K260" s="69"/>
      <c r="M260" s="69"/>
      <c r="P260" s="70"/>
      <c r="Q260" s="17"/>
    </row>
    <row r="261" ht="14.25" customHeight="1">
      <c r="B261" s="66"/>
      <c r="C261" s="67"/>
      <c r="D261" s="72"/>
      <c r="E261" s="17"/>
      <c r="F261" s="17"/>
      <c r="G261" s="17"/>
      <c r="H261" s="17"/>
      <c r="I261" s="17"/>
      <c r="J261" s="17"/>
      <c r="K261" s="69"/>
      <c r="M261" s="69"/>
      <c r="P261" s="70"/>
      <c r="Q261" s="17"/>
    </row>
    <row r="262" ht="14.25" customHeight="1">
      <c r="B262" s="66"/>
      <c r="C262" s="67"/>
      <c r="D262" s="72"/>
      <c r="E262" s="17"/>
      <c r="F262" s="17"/>
      <c r="G262" s="17"/>
      <c r="H262" s="17"/>
      <c r="I262" s="17"/>
      <c r="J262" s="17"/>
      <c r="K262" s="69"/>
      <c r="M262" s="69"/>
      <c r="P262" s="70"/>
      <c r="Q262" s="17"/>
    </row>
    <row r="263" ht="14.25" customHeight="1">
      <c r="B263" s="66"/>
      <c r="C263" s="67"/>
      <c r="D263" s="72"/>
      <c r="E263" s="17"/>
      <c r="F263" s="17"/>
      <c r="G263" s="17"/>
      <c r="H263" s="17"/>
      <c r="I263" s="17"/>
      <c r="J263" s="17"/>
      <c r="K263" s="69"/>
      <c r="M263" s="69"/>
      <c r="P263" s="70"/>
      <c r="Q263" s="17"/>
    </row>
    <row r="264" ht="14.25" customHeight="1">
      <c r="B264" s="66"/>
      <c r="C264" s="67"/>
      <c r="D264" s="72"/>
      <c r="E264" s="17"/>
      <c r="F264" s="17"/>
      <c r="G264" s="17"/>
      <c r="H264" s="17"/>
      <c r="I264" s="17"/>
      <c r="J264" s="17"/>
      <c r="K264" s="69"/>
      <c r="M264" s="69"/>
      <c r="P264" s="70"/>
      <c r="Q264" s="17"/>
    </row>
    <row r="265" ht="14.25" customHeight="1">
      <c r="B265" s="66"/>
      <c r="C265" s="67"/>
      <c r="D265" s="72"/>
      <c r="E265" s="17"/>
      <c r="F265" s="17"/>
      <c r="G265" s="17"/>
      <c r="H265" s="17"/>
      <c r="I265" s="17"/>
      <c r="J265" s="17"/>
      <c r="K265" s="69"/>
      <c r="M265" s="69"/>
      <c r="P265" s="70"/>
      <c r="Q265" s="17"/>
    </row>
    <row r="266" ht="14.25" customHeight="1">
      <c r="B266" s="66"/>
      <c r="C266" s="67"/>
      <c r="D266" s="72"/>
      <c r="E266" s="17"/>
      <c r="F266" s="17"/>
      <c r="G266" s="17"/>
      <c r="H266" s="17"/>
      <c r="I266" s="17"/>
      <c r="J266" s="17"/>
      <c r="K266" s="69"/>
      <c r="M266" s="69"/>
      <c r="P266" s="70"/>
      <c r="Q266" s="17"/>
    </row>
    <row r="267" ht="14.25" customHeight="1">
      <c r="B267" s="66"/>
      <c r="C267" s="67"/>
      <c r="D267" s="72"/>
      <c r="E267" s="17"/>
      <c r="F267" s="17"/>
      <c r="G267" s="17"/>
      <c r="H267" s="17"/>
      <c r="I267" s="17"/>
      <c r="J267" s="17"/>
      <c r="K267" s="69"/>
      <c r="M267" s="69"/>
      <c r="P267" s="70"/>
      <c r="Q267" s="17"/>
    </row>
    <row r="268" ht="14.25" customHeight="1">
      <c r="B268" s="66"/>
      <c r="C268" s="67"/>
      <c r="D268" s="72"/>
      <c r="E268" s="17"/>
      <c r="F268" s="17"/>
      <c r="G268" s="17"/>
      <c r="H268" s="17"/>
      <c r="I268" s="17"/>
      <c r="J268" s="17"/>
      <c r="K268" s="69"/>
      <c r="M268" s="69"/>
      <c r="P268" s="70"/>
      <c r="Q268" s="17"/>
    </row>
    <row r="269" ht="14.25" customHeight="1">
      <c r="B269" s="66"/>
      <c r="C269" s="67"/>
      <c r="D269" s="72"/>
      <c r="E269" s="17"/>
      <c r="F269" s="17"/>
      <c r="G269" s="17"/>
      <c r="H269" s="17"/>
      <c r="I269" s="17"/>
      <c r="J269" s="17"/>
      <c r="K269" s="69"/>
      <c r="M269" s="69"/>
      <c r="P269" s="70"/>
      <c r="Q269" s="17"/>
    </row>
    <row r="270" ht="14.25" customHeight="1">
      <c r="B270" s="66"/>
      <c r="C270" s="67"/>
      <c r="D270" s="72"/>
      <c r="E270" s="17"/>
      <c r="F270" s="17"/>
      <c r="G270" s="17"/>
      <c r="H270" s="17"/>
      <c r="I270" s="17"/>
      <c r="J270" s="17"/>
      <c r="K270" s="69"/>
      <c r="M270" s="69"/>
      <c r="P270" s="70"/>
      <c r="Q270" s="17"/>
    </row>
    <row r="271" ht="14.25" customHeight="1">
      <c r="B271" s="66"/>
      <c r="C271" s="67"/>
      <c r="D271" s="72"/>
      <c r="E271" s="17"/>
      <c r="F271" s="17"/>
      <c r="G271" s="17"/>
      <c r="H271" s="17"/>
      <c r="I271" s="17"/>
      <c r="J271" s="17"/>
      <c r="K271" s="69"/>
      <c r="M271" s="69"/>
      <c r="P271" s="70"/>
      <c r="Q271" s="17"/>
    </row>
    <row r="272" ht="14.25" customHeight="1">
      <c r="B272" s="66"/>
      <c r="C272" s="67"/>
      <c r="D272" s="72"/>
      <c r="E272" s="17"/>
      <c r="F272" s="17"/>
      <c r="G272" s="17"/>
      <c r="H272" s="17"/>
      <c r="I272" s="17"/>
      <c r="J272" s="17"/>
      <c r="K272" s="69"/>
      <c r="M272" s="69"/>
      <c r="P272" s="70"/>
      <c r="Q272" s="17"/>
    </row>
    <row r="273" ht="14.25" customHeight="1">
      <c r="B273" s="66"/>
      <c r="C273" s="67"/>
      <c r="D273" s="72"/>
      <c r="E273" s="17"/>
      <c r="F273" s="17"/>
      <c r="G273" s="17"/>
      <c r="H273" s="17"/>
      <c r="I273" s="17"/>
      <c r="J273" s="17"/>
      <c r="K273" s="69"/>
      <c r="M273" s="69"/>
      <c r="P273" s="70"/>
      <c r="Q273" s="17"/>
    </row>
    <row r="274" ht="14.25" customHeight="1">
      <c r="B274" s="66"/>
      <c r="C274" s="67"/>
      <c r="D274" s="72"/>
      <c r="E274" s="17"/>
      <c r="F274" s="17"/>
      <c r="G274" s="17"/>
      <c r="H274" s="17"/>
      <c r="I274" s="17"/>
      <c r="J274" s="17"/>
      <c r="K274" s="69"/>
      <c r="M274" s="69"/>
      <c r="P274" s="70"/>
      <c r="Q274" s="17"/>
    </row>
    <row r="275" ht="14.25" customHeight="1">
      <c r="B275" s="66"/>
      <c r="C275" s="67"/>
      <c r="D275" s="72"/>
      <c r="E275" s="17"/>
      <c r="F275" s="17"/>
      <c r="G275" s="17"/>
      <c r="H275" s="17"/>
      <c r="I275" s="17"/>
      <c r="J275" s="17"/>
      <c r="K275" s="69"/>
      <c r="M275" s="69"/>
      <c r="P275" s="70"/>
      <c r="Q275" s="17"/>
    </row>
    <row r="276" ht="14.25" customHeight="1">
      <c r="B276" s="66"/>
      <c r="C276" s="67"/>
      <c r="D276" s="72"/>
      <c r="E276" s="17"/>
      <c r="F276" s="17"/>
      <c r="G276" s="17"/>
      <c r="H276" s="17"/>
      <c r="I276" s="17"/>
      <c r="J276" s="17"/>
      <c r="K276" s="69"/>
      <c r="M276" s="69"/>
      <c r="P276" s="70"/>
      <c r="Q276" s="17"/>
    </row>
    <row r="277" ht="14.25" customHeight="1">
      <c r="B277" s="66"/>
      <c r="C277" s="67"/>
      <c r="D277" s="72"/>
      <c r="E277" s="17"/>
      <c r="F277" s="17"/>
      <c r="G277" s="17"/>
      <c r="H277" s="17"/>
      <c r="I277" s="17"/>
      <c r="J277" s="17"/>
      <c r="K277" s="69"/>
      <c r="M277" s="69"/>
      <c r="P277" s="70"/>
      <c r="Q277" s="17"/>
    </row>
    <row r="278" ht="14.25" customHeight="1">
      <c r="B278" s="66"/>
      <c r="C278" s="67"/>
      <c r="D278" s="72"/>
      <c r="E278" s="17"/>
      <c r="F278" s="17"/>
      <c r="G278" s="17"/>
      <c r="H278" s="17"/>
      <c r="I278" s="17"/>
      <c r="J278" s="17"/>
      <c r="K278" s="69"/>
      <c r="M278" s="69"/>
      <c r="P278" s="70"/>
      <c r="Q278" s="17"/>
    </row>
    <row r="279" ht="14.25" customHeight="1">
      <c r="B279" s="66"/>
      <c r="C279" s="67"/>
      <c r="D279" s="72"/>
      <c r="E279" s="17"/>
      <c r="F279" s="17"/>
      <c r="G279" s="17"/>
      <c r="H279" s="17"/>
      <c r="I279" s="17"/>
      <c r="J279" s="17"/>
      <c r="K279" s="69"/>
      <c r="M279" s="69"/>
      <c r="P279" s="70"/>
      <c r="Q279" s="17"/>
    </row>
    <row r="280" ht="14.25" customHeight="1">
      <c r="B280" s="66"/>
      <c r="C280" s="67"/>
      <c r="D280" s="72"/>
      <c r="E280" s="17"/>
      <c r="F280" s="17"/>
      <c r="G280" s="17"/>
      <c r="H280" s="17"/>
      <c r="I280" s="17"/>
      <c r="J280" s="17"/>
      <c r="K280" s="69"/>
      <c r="M280" s="69"/>
      <c r="P280" s="70"/>
      <c r="Q280" s="17"/>
    </row>
    <row r="281" ht="14.25" customHeight="1">
      <c r="B281" s="66"/>
      <c r="C281" s="67"/>
      <c r="D281" s="72"/>
      <c r="E281" s="17"/>
      <c r="F281" s="17"/>
      <c r="G281" s="17"/>
      <c r="H281" s="17"/>
      <c r="I281" s="17"/>
      <c r="J281" s="17"/>
      <c r="K281" s="69"/>
      <c r="M281" s="69"/>
      <c r="P281" s="70"/>
      <c r="Q281" s="17"/>
    </row>
    <row r="282" ht="14.25" customHeight="1">
      <c r="B282" s="66"/>
      <c r="C282" s="67"/>
      <c r="D282" s="72"/>
      <c r="E282" s="17"/>
      <c r="F282" s="17"/>
      <c r="G282" s="17"/>
      <c r="H282" s="17"/>
      <c r="I282" s="17"/>
      <c r="J282" s="17"/>
      <c r="K282" s="69"/>
      <c r="M282" s="69"/>
      <c r="P282" s="70"/>
      <c r="Q282" s="17"/>
    </row>
    <row r="283" ht="14.25" customHeight="1">
      <c r="B283" s="66"/>
      <c r="C283" s="67"/>
      <c r="D283" s="72"/>
      <c r="E283" s="17"/>
      <c r="F283" s="17"/>
      <c r="G283" s="17"/>
      <c r="H283" s="17"/>
      <c r="I283" s="17"/>
      <c r="J283" s="17"/>
      <c r="K283" s="69"/>
      <c r="M283" s="69"/>
      <c r="P283" s="70"/>
      <c r="Q283" s="17"/>
    </row>
    <row r="284" ht="14.25" customHeight="1">
      <c r="B284" s="66"/>
      <c r="C284" s="67"/>
      <c r="D284" s="72"/>
      <c r="E284" s="17"/>
      <c r="F284" s="17"/>
      <c r="G284" s="17"/>
      <c r="H284" s="17"/>
      <c r="I284" s="17"/>
      <c r="J284" s="17"/>
      <c r="K284" s="69"/>
      <c r="M284" s="69"/>
      <c r="P284" s="70"/>
      <c r="Q284" s="17"/>
    </row>
    <row r="285" ht="14.25" customHeight="1">
      <c r="B285" s="66"/>
      <c r="C285" s="67"/>
      <c r="D285" s="72"/>
      <c r="E285" s="17"/>
      <c r="F285" s="17"/>
      <c r="G285" s="17"/>
      <c r="H285" s="17"/>
      <c r="I285" s="17"/>
      <c r="J285" s="17"/>
      <c r="K285" s="69"/>
      <c r="M285" s="69"/>
      <c r="P285" s="70"/>
      <c r="Q285" s="17"/>
    </row>
    <row r="286" ht="14.25" customHeight="1">
      <c r="B286" s="66"/>
      <c r="C286" s="67"/>
      <c r="D286" s="72"/>
      <c r="E286" s="17"/>
      <c r="F286" s="17"/>
      <c r="G286" s="17"/>
      <c r="H286" s="17"/>
      <c r="I286" s="17"/>
      <c r="J286" s="17"/>
      <c r="K286" s="69"/>
      <c r="M286" s="69"/>
      <c r="P286" s="70"/>
      <c r="Q286" s="17"/>
    </row>
    <row r="287" ht="14.25" customHeight="1">
      <c r="B287" s="66"/>
      <c r="C287" s="67"/>
      <c r="D287" s="72"/>
      <c r="E287" s="17"/>
      <c r="F287" s="17"/>
      <c r="G287" s="17"/>
      <c r="H287" s="17"/>
      <c r="I287" s="17"/>
      <c r="J287" s="17"/>
      <c r="K287" s="69"/>
      <c r="M287" s="69"/>
      <c r="P287" s="70"/>
      <c r="Q287" s="17"/>
    </row>
    <row r="288" ht="14.25" customHeight="1">
      <c r="B288" s="66"/>
      <c r="C288" s="67"/>
      <c r="D288" s="72"/>
      <c r="E288" s="17"/>
      <c r="F288" s="17"/>
      <c r="G288" s="17"/>
      <c r="H288" s="17"/>
      <c r="I288" s="17"/>
      <c r="J288" s="17"/>
      <c r="K288" s="69"/>
      <c r="M288" s="69"/>
      <c r="P288" s="70"/>
      <c r="Q288" s="17"/>
    </row>
    <row r="289" ht="14.25" customHeight="1">
      <c r="B289" s="66"/>
      <c r="C289" s="67"/>
      <c r="D289" s="72"/>
      <c r="E289" s="17"/>
      <c r="F289" s="17"/>
      <c r="G289" s="17"/>
      <c r="H289" s="17"/>
      <c r="I289" s="17"/>
      <c r="J289" s="17"/>
      <c r="K289" s="69"/>
      <c r="M289" s="69"/>
      <c r="P289" s="70"/>
      <c r="Q289" s="17"/>
    </row>
    <row r="290" ht="14.25" customHeight="1">
      <c r="B290" s="66"/>
      <c r="C290" s="67"/>
      <c r="D290" s="72"/>
      <c r="E290" s="17"/>
      <c r="F290" s="17"/>
      <c r="G290" s="17"/>
      <c r="H290" s="17"/>
      <c r="I290" s="17"/>
      <c r="J290" s="17"/>
      <c r="K290" s="69"/>
      <c r="M290" s="69"/>
      <c r="P290" s="70"/>
      <c r="Q290" s="17"/>
    </row>
    <row r="291" ht="14.25" customHeight="1">
      <c r="B291" s="66"/>
      <c r="C291" s="67"/>
      <c r="D291" s="72"/>
      <c r="E291" s="17"/>
      <c r="F291" s="17"/>
      <c r="G291" s="17"/>
      <c r="H291" s="17"/>
      <c r="I291" s="17"/>
      <c r="J291" s="17"/>
      <c r="K291" s="69"/>
      <c r="M291" s="69"/>
      <c r="P291" s="70"/>
      <c r="Q291" s="17"/>
    </row>
    <row r="292" ht="14.25" customHeight="1">
      <c r="B292" s="66"/>
      <c r="C292" s="67"/>
      <c r="D292" s="72"/>
      <c r="E292" s="17"/>
      <c r="F292" s="17"/>
      <c r="G292" s="17"/>
      <c r="H292" s="17"/>
      <c r="I292" s="17"/>
      <c r="J292" s="17"/>
      <c r="K292" s="69"/>
      <c r="M292" s="69"/>
      <c r="P292" s="70"/>
      <c r="Q292" s="17"/>
    </row>
    <row r="293" ht="14.25" customHeight="1">
      <c r="B293" s="66"/>
      <c r="C293" s="67"/>
      <c r="D293" s="72"/>
      <c r="E293" s="17"/>
      <c r="F293" s="17"/>
      <c r="G293" s="17"/>
      <c r="H293" s="17"/>
      <c r="I293" s="17"/>
      <c r="J293" s="17"/>
      <c r="K293" s="69"/>
      <c r="M293" s="69"/>
      <c r="P293" s="70"/>
      <c r="Q293" s="17"/>
    </row>
    <row r="294" ht="14.25" customHeight="1">
      <c r="B294" s="66"/>
      <c r="C294" s="67"/>
      <c r="D294" s="72"/>
      <c r="E294" s="17"/>
      <c r="F294" s="17"/>
      <c r="G294" s="17"/>
      <c r="H294" s="17"/>
      <c r="I294" s="17"/>
      <c r="J294" s="17"/>
      <c r="K294" s="69"/>
      <c r="M294" s="69"/>
      <c r="P294" s="70"/>
      <c r="Q294" s="17"/>
    </row>
    <row r="295" ht="14.25" customHeight="1">
      <c r="B295" s="66"/>
      <c r="C295" s="67"/>
      <c r="D295" s="72"/>
      <c r="E295" s="17"/>
      <c r="F295" s="17"/>
      <c r="G295" s="17"/>
      <c r="H295" s="17"/>
      <c r="I295" s="17"/>
      <c r="J295" s="17"/>
      <c r="K295" s="69"/>
      <c r="M295" s="69"/>
      <c r="P295" s="70"/>
      <c r="Q295" s="17"/>
    </row>
    <row r="296" ht="14.25" customHeight="1">
      <c r="B296" s="66"/>
      <c r="C296" s="67"/>
      <c r="D296" s="72"/>
      <c r="E296" s="17"/>
      <c r="F296" s="17"/>
      <c r="G296" s="17"/>
      <c r="H296" s="17"/>
      <c r="I296" s="17"/>
      <c r="J296" s="17"/>
      <c r="K296" s="69"/>
      <c r="M296" s="69"/>
      <c r="P296" s="70"/>
      <c r="Q296" s="17"/>
    </row>
    <row r="297" ht="14.25" customHeight="1">
      <c r="B297" s="66"/>
      <c r="C297" s="67"/>
      <c r="D297" s="72"/>
      <c r="E297" s="17"/>
      <c r="F297" s="17"/>
      <c r="G297" s="17"/>
      <c r="H297" s="17"/>
      <c r="I297" s="17"/>
      <c r="J297" s="17"/>
      <c r="K297" s="69"/>
      <c r="M297" s="69"/>
      <c r="P297" s="70"/>
      <c r="Q297" s="17"/>
    </row>
    <row r="298" ht="14.25" customHeight="1">
      <c r="B298" s="66"/>
      <c r="C298" s="67"/>
      <c r="D298" s="72"/>
      <c r="E298" s="17"/>
      <c r="F298" s="17"/>
      <c r="G298" s="17"/>
      <c r="H298" s="17"/>
      <c r="I298" s="17"/>
      <c r="J298" s="17"/>
      <c r="K298" s="69"/>
      <c r="M298" s="69"/>
      <c r="P298" s="70"/>
      <c r="Q298" s="17"/>
    </row>
    <row r="299" ht="14.25" customHeight="1">
      <c r="B299" s="66"/>
      <c r="C299" s="67"/>
      <c r="D299" s="72"/>
      <c r="E299" s="17"/>
      <c r="F299" s="17"/>
      <c r="G299" s="17"/>
      <c r="H299" s="17"/>
      <c r="I299" s="17"/>
      <c r="J299" s="17"/>
      <c r="K299" s="69"/>
      <c r="M299" s="69"/>
      <c r="P299" s="70"/>
      <c r="Q299" s="17"/>
    </row>
    <row r="300" ht="14.25" customHeight="1">
      <c r="B300" s="66"/>
      <c r="C300" s="67"/>
      <c r="D300" s="72"/>
      <c r="E300" s="17"/>
      <c r="F300" s="17"/>
      <c r="G300" s="17"/>
      <c r="H300" s="17"/>
      <c r="I300" s="17"/>
      <c r="J300" s="17"/>
      <c r="K300" s="69"/>
      <c r="M300" s="69"/>
      <c r="P300" s="70"/>
      <c r="Q300" s="17"/>
    </row>
    <row r="301" ht="14.25" customHeight="1">
      <c r="B301" s="66"/>
      <c r="C301" s="67"/>
      <c r="D301" s="72"/>
      <c r="E301" s="17"/>
      <c r="F301" s="17"/>
      <c r="G301" s="17"/>
      <c r="H301" s="17"/>
      <c r="I301" s="17"/>
      <c r="J301" s="17"/>
      <c r="K301" s="69"/>
      <c r="M301" s="69"/>
      <c r="P301" s="70"/>
      <c r="Q301" s="17"/>
    </row>
    <row r="302" ht="14.25" customHeight="1">
      <c r="B302" s="66"/>
      <c r="C302" s="67"/>
      <c r="D302" s="72"/>
      <c r="E302" s="17"/>
      <c r="F302" s="17"/>
      <c r="G302" s="17"/>
      <c r="H302" s="17"/>
      <c r="I302" s="17"/>
      <c r="J302" s="17"/>
      <c r="K302" s="69"/>
      <c r="M302" s="69"/>
      <c r="P302" s="70"/>
      <c r="Q302" s="17"/>
    </row>
    <row r="303" ht="14.25" customHeight="1">
      <c r="B303" s="66"/>
      <c r="C303" s="67"/>
      <c r="D303" s="72"/>
      <c r="E303" s="17"/>
      <c r="F303" s="17"/>
      <c r="G303" s="17"/>
      <c r="H303" s="17"/>
      <c r="I303" s="17"/>
      <c r="J303" s="17"/>
      <c r="K303" s="69"/>
      <c r="M303" s="69"/>
      <c r="P303" s="70"/>
      <c r="Q303" s="17"/>
    </row>
    <row r="304" ht="14.25" customHeight="1">
      <c r="B304" s="66"/>
      <c r="C304" s="67"/>
      <c r="D304" s="72"/>
      <c r="E304" s="17"/>
      <c r="F304" s="17"/>
      <c r="G304" s="17"/>
      <c r="H304" s="17"/>
      <c r="I304" s="17"/>
      <c r="J304" s="17"/>
      <c r="K304" s="69"/>
      <c r="M304" s="69"/>
      <c r="P304" s="70"/>
      <c r="Q304" s="17"/>
    </row>
    <row r="305" ht="14.25" customHeight="1">
      <c r="B305" s="66"/>
      <c r="C305" s="67"/>
      <c r="D305" s="72"/>
      <c r="E305" s="17"/>
      <c r="F305" s="17"/>
      <c r="G305" s="17"/>
      <c r="H305" s="17"/>
      <c r="I305" s="17"/>
      <c r="J305" s="17"/>
      <c r="K305" s="69"/>
      <c r="M305" s="69"/>
      <c r="P305" s="70"/>
      <c r="Q305" s="17"/>
    </row>
    <row r="306" ht="14.25" customHeight="1">
      <c r="B306" s="66"/>
      <c r="C306" s="67"/>
      <c r="D306" s="72"/>
      <c r="E306" s="17"/>
      <c r="F306" s="17"/>
      <c r="G306" s="17"/>
      <c r="H306" s="17"/>
      <c r="I306" s="17"/>
      <c r="J306" s="17"/>
      <c r="K306" s="69"/>
      <c r="M306" s="69"/>
      <c r="P306" s="70"/>
      <c r="Q306" s="17"/>
    </row>
    <row r="307" ht="14.25" customHeight="1">
      <c r="B307" s="66"/>
      <c r="C307" s="67"/>
      <c r="D307" s="72"/>
      <c r="E307" s="17"/>
      <c r="F307" s="17"/>
      <c r="G307" s="17"/>
      <c r="H307" s="17"/>
      <c r="I307" s="17"/>
      <c r="J307" s="17"/>
      <c r="K307" s="69"/>
      <c r="M307" s="69"/>
      <c r="P307" s="70"/>
      <c r="Q307" s="17"/>
    </row>
    <row r="308" ht="14.25" customHeight="1">
      <c r="B308" s="66"/>
      <c r="C308" s="67"/>
      <c r="D308" s="72"/>
      <c r="E308" s="17"/>
      <c r="F308" s="17"/>
      <c r="G308" s="17"/>
      <c r="H308" s="17"/>
      <c r="I308" s="17"/>
      <c r="J308" s="17"/>
      <c r="K308" s="69"/>
      <c r="M308" s="69"/>
      <c r="P308" s="70"/>
      <c r="Q308" s="17"/>
    </row>
    <row r="309" ht="14.25" customHeight="1">
      <c r="B309" s="66"/>
      <c r="C309" s="67"/>
      <c r="D309" s="72"/>
      <c r="E309" s="17"/>
      <c r="F309" s="17"/>
      <c r="G309" s="17"/>
      <c r="H309" s="17"/>
      <c r="I309" s="17"/>
      <c r="J309" s="17"/>
      <c r="K309" s="69"/>
      <c r="M309" s="69"/>
      <c r="P309" s="70"/>
      <c r="Q309" s="17"/>
    </row>
    <row r="310" ht="14.25" customHeight="1">
      <c r="B310" s="66"/>
      <c r="C310" s="67"/>
      <c r="D310" s="72"/>
      <c r="E310" s="17"/>
      <c r="F310" s="17"/>
      <c r="G310" s="17"/>
      <c r="H310" s="17"/>
      <c r="I310" s="17"/>
      <c r="J310" s="17"/>
      <c r="K310" s="69"/>
      <c r="M310" s="69"/>
      <c r="P310" s="70"/>
      <c r="Q310" s="17"/>
    </row>
    <row r="311" ht="14.25" customHeight="1">
      <c r="B311" s="66"/>
      <c r="C311" s="67"/>
      <c r="D311" s="72"/>
      <c r="E311" s="17"/>
      <c r="F311" s="17"/>
      <c r="G311" s="17"/>
      <c r="H311" s="17"/>
      <c r="I311" s="17"/>
      <c r="J311" s="17"/>
      <c r="K311" s="69"/>
      <c r="M311" s="69"/>
      <c r="P311" s="70"/>
      <c r="Q311" s="17"/>
    </row>
    <row r="312" ht="14.25" customHeight="1">
      <c r="B312" s="66"/>
      <c r="C312" s="67"/>
      <c r="D312" s="72"/>
      <c r="E312" s="17"/>
      <c r="F312" s="17"/>
      <c r="G312" s="17"/>
      <c r="H312" s="17"/>
      <c r="I312" s="17"/>
      <c r="J312" s="17"/>
      <c r="K312" s="69"/>
      <c r="M312" s="69"/>
      <c r="P312" s="70"/>
      <c r="Q312" s="17"/>
    </row>
    <row r="313" ht="14.25" customHeight="1">
      <c r="B313" s="66"/>
      <c r="C313" s="67"/>
      <c r="D313" s="72"/>
      <c r="E313" s="17"/>
      <c r="F313" s="17"/>
      <c r="G313" s="17"/>
      <c r="H313" s="17"/>
      <c r="I313" s="17"/>
      <c r="J313" s="17"/>
      <c r="K313" s="69"/>
      <c r="M313" s="69"/>
      <c r="P313" s="70"/>
      <c r="Q313" s="17"/>
    </row>
    <row r="314" ht="14.25" customHeight="1">
      <c r="B314" s="66"/>
      <c r="C314" s="67"/>
      <c r="D314" s="72"/>
      <c r="E314" s="17"/>
      <c r="F314" s="17"/>
      <c r="G314" s="17"/>
      <c r="H314" s="17"/>
      <c r="I314" s="17"/>
      <c r="J314" s="17"/>
      <c r="K314" s="69"/>
      <c r="M314" s="69"/>
      <c r="P314" s="70"/>
      <c r="Q314" s="17"/>
    </row>
    <row r="315" ht="14.25" customHeight="1">
      <c r="B315" s="66"/>
      <c r="C315" s="67"/>
      <c r="D315" s="72"/>
      <c r="E315" s="17"/>
      <c r="F315" s="17"/>
      <c r="G315" s="17"/>
      <c r="H315" s="17"/>
      <c r="I315" s="17"/>
      <c r="J315" s="17"/>
      <c r="K315" s="69"/>
      <c r="M315" s="69"/>
      <c r="P315" s="70"/>
      <c r="Q315" s="17"/>
    </row>
    <row r="316" ht="14.25" customHeight="1">
      <c r="B316" s="66"/>
      <c r="C316" s="67"/>
      <c r="D316" s="72"/>
      <c r="E316" s="17"/>
      <c r="F316" s="17"/>
      <c r="G316" s="17"/>
      <c r="H316" s="17"/>
      <c r="I316" s="17"/>
      <c r="J316" s="17"/>
      <c r="K316" s="69"/>
      <c r="M316" s="69"/>
      <c r="P316" s="70"/>
      <c r="Q316" s="17"/>
    </row>
    <row r="317" ht="14.25" customHeight="1">
      <c r="B317" s="66"/>
      <c r="C317" s="67"/>
      <c r="D317" s="72"/>
      <c r="E317" s="17"/>
      <c r="F317" s="17"/>
      <c r="G317" s="17"/>
      <c r="H317" s="17"/>
      <c r="I317" s="17"/>
      <c r="J317" s="17"/>
      <c r="K317" s="69"/>
      <c r="M317" s="69"/>
      <c r="P317" s="70"/>
      <c r="Q317" s="17"/>
    </row>
    <row r="318" ht="14.25" customHeight="1">
      <c r="B318" s="66"/>
      <c r="C318" s="67"/>
      <c r="D318" s="72"/>
      <c r="E318" s="17"/>
      <c r="F318" s="17"/>
      <c r="G318" s="17"/>
      <c r="H318" s="17"/>
      <c r="I318" s="17"/>
      <c r="J318" s="17"/>
      <c r="K318" s="69"/>
      <c r="M318" s="69"/>
      <c r="P318" s="70"/>
      <c r="Q318" s="17"/>
    </row>
    <row r="319" ht="14.25" customHeight="1">
      <c r="B319" s="66"/>
      <c r="C319" s="67"/>
      <c r="D319" s="72"/>
      <c r="E319" s="17"/>
      <c r="F319" s="17"/>
      <c r="G319" s="17"/>
      <c r="H319" s="17"/>
      <c r="I319" s="17"/>
      <c r="J319" s="17"/>
      <c r="K319" s="69"/>
      <c r="M319" s="69"/>
      <c r="P319" s="70"/>
      <c r="Q319" s="17"/>
    </row>
    <row r="320" ht="14.25" customHeight="1">
      <c r="B320" s="66"/>
      <c r="C320" s="67"/>
      <c r="D320" s="72"/>
      <c r="E320" s="17"/>
      <c r="F320" s="17"/>
      <c r="G320" s="17"/>
      <c r="H320" s="17"/>
      <c r="I320" s="17"/>
      <c r="J320" s="17"/>
      <c r="K320" s="69"/>
      <c r="M320" s="69"/>
      <c r="P320" s="70"/>
      <c r="Q320" s="17"/>
    </row>
    <row r="321" ht="14.25" customHeight="1">
      <c r="B321" s="66"/>
      <c r="C321" s="67"/>
      <c r="D321" s="72"/>
      <c r="E321" s="17"/>
      <c r="F321" s="17"/>
      <c r="G321" s="17"/>
      <c r="H321" s="17"/>
      <c r="I321" s="17"/>
      <c r="J321" s="17"/>
      <c r="K321" s="69"/>
      <c r="M321" s="69"/>
      <c r="P321" s="70"/>
      <c r="Q321" s="17"/>
    </row>
    <row r="322" ht="14.25" customHeight="1">
      <c r="B322" s="66"/>
      <c r="C322" s="67"/>
      <c r="D322" s="72"/>
      <c r="E322" s="17"/>
      <c r="F322" s="17"/>
      <c r="G322" s="17"/>
      <c r="H322" s="17"/>
      <c r="I322" s="17"/>
      <c r="J322" s="17"/>
      <c r="K322" s="69"/>
      <c r="M322" s="69"/>
      <c r="P322" s="70"/>
      <c r="Q322" s="17"/>
    </row>
    <row r="323" ht="14.25" customHeight="1">
      <c r="B323" s="66"/>
      <c r="C323" s="67"/>
      <c r="D323" s="72"/>
      <c r="E323" s="17"/>
      <c r="F323" s="17"/>
      <c r="G323" s="17"/>
      <c r="H323" s="17"/>
      <c r="I323" s="17"/>
      <c r="J323" s="17"/>
      <c r="K323" s="69"/>
      <c r="M323" s="69"/>
      <c r="P323" s="70"/>
      <c r="Q323" s="17"/>
    </row>
    <row r="324" ht="14.25" customHeight="1">
      <c r="B324" s="66"/>
      <c r="C324" s="67"/>
      <c r="D324" s="72"/>
      <c r="E324" s="17"/>
      <c r="F324" s="17"/>
      <c r="G324" s="17"/>
      <c r="H324" s="17"/>
      <c r="I324" s="17"/>
      <c r="J324" s="17"/>
      <c r="K324" s="69"/>
      <c r="M324" s="69"/>
      <c r="P324" s="70"/>
      <c r="Q324" s="17"/>
    </row>
    <row r="325" ht="14.25" customHeight="1">
      <c r="B325" s="66"/>
      <c r="C325" s="67"/>
      <c r="D325" s="72"/>
      <c r="E325" s="17"/>
      <c r="F325" s="17"/>
      <c r="G325" s="17"/>
      <c r="H325" s="17"/>
      <c r="I325" s="17"/>
      <c r="J325" s="17"/>
      <c r="K325" s="69"/>
      <c r="M325" s="69"/>
      <c r="P325" s="70"/>
      <c r="Q325" s="17"/>
    </row>
    <row r="326" ht="14.25" customHeight="1">
      <c r="B326" s="66"/>
      <c r="C326" s="67"/>
      <c r="D326" s="72"/>
      <c r="E326" s="17"/>
      <c r="F326" s="17"/>
      <c r="G326" s="17"/>
      <c r="H326" s="17"/>
      <c r="I326" s="17"/>
      <c r="J326" s="17"/>
      <c r="K326" s="69"/>
      <c r="M326" s="69"/>
      <c r="P326" s="70"/>
      <c r="Q326" s="17"/>
    </row>
    <row r="327" ht="14.25" customHeight="1">
      <c r="B327" s="66"/>
      <c r="C327" s="67"/>
      <c r="D327" s="72"/>
      <c r="E327" s="17"/>
      <c r="F327" s="17"/>
      <c r="G327" s="17"/>
      <c r="H327" s="17"/>
      <c r="I327" s="17"/>
      <c r="J327" s="17"/>
      <c r="K327" s="69"/>
      <c r="M327" s="69"/>
      <c r="P327" s="70"/>
      <c r="Q327" s="17"/>
    </row>
    <row r="328" ht="14.25" customHeight="1">
      <c r="B328" s="66"/>
      <c r="C328" s="67"/>
      <c r="D328" s="72"/>
      <c r="E328" s="17"/>
      <c r="F328" s="17"/>
      <c r="G328" s="17"/>
      <c r="H328" s="17"/>
      <c r="I328" s="17"/>
      <c r="J328" s="17"/>
      <c r="K328" s="69"/>
      <c r="M328" s="69"/>
      <c r="P328" s="70"/>
      <c r="Q328" s="17"/>
    </row>
    <row r="329" ht="14.25" customHeight="1">
      <c r="B329" s="66"/>
      <c r="C329" s="67"/>
      <c r="D329" s="72"/>
      <c r="E329" s="17"/>
      <c r="F329" s="17"/>
      <c r="G329" s="17"/>
      <c r="H329" s="17"/>
      <c r="I329" s="17"/>
      <c r="J329" s="17"/>
      <c r="K329" s="69"/>
      <c r="M329" s="69"/>
      <c r="P329" s="70"/>
      <c r="Q329" s="17"/>
    </row>
    <row r="330" ht="14.25" customHeight="1">
      <c r="B330" s="66"/>
      <c r="C330" s="67"/>
      <c r="D330" s="72"/>
      <c r="E330" s="17"/>
      <c r="F330" s="17"/>
      <c r="G330" s="17"/>
      <c r="H330" s="17"/>
      <c r="I330" s="17"/>
      <c r="J330" s="17"/>
      <c r="K330" s="69"/>
      <c r="M330" s="69"/>
      <c r="P330" s="70"/>
      <c r="Q330" s="17"/>
    </row>
    <row r="331" ht="14.25" customHeight="1">
      <c r="B331" s="66"/>
      <c r="C331" s="67"/>
      <c r="D331" s="72"/>
      <c r="E331" s="17"/>
      <c r="F331" s="17"/>
      <c r="G331" s="17"/>
      <c r="H331" s="17"/>
      <c r="I331" s="17"/>
      <c r="J331" s="17"/>
      <c r="K331" s="69"/>
      <c r="M331" s="69"/>
      <c r="P331" s="70"/>
      <c r="Q331" s="17"/>
    </row>
    <row r="332" ht="14.25" customHeight="1">
      <c r="B332" s="66"/>
      <c r="C332" s="67"/>
      <c r="D332" s="72"/>
      <c r="E332" s="17"/>
      <c r="F332" s="17"/>
      <c r="G332" s="17"/>
      <c r="H332" s="17"/>
      <c r="I332" s="17"/>
      <c r="J332" s="17"/>
      <c r="K332" s="69"/>
      <c r="M332" s="69"/>
      <c r="P332" s="70"/>
      <c r="Q332" s="17"/>
    </row>
    <row r="333" ht="14.25" customHeight="1">
      <c r="B333" s="66"/>
      <c r="C333" s="67"/>
      <c r="D333" s="72"/>
      <c r="E333" s="17"/>
      <c r="F333" s="17"/>
      <c r="G333" s="17"/>
      <c r="H333" s="17"/>
      <c r="I333" s="17"/>
      <c r="J333" s="17"/>
      <c r="K333" s="69"/>
      <c r="M333" s="69"/>
      <c r="P333" s="70"/>
      <c r="Q333" s="17"/>
    </row>
    <row r="334" ht="14.25" customHeight="1">
      <c r="B334" s="66"/>
      <c r="C334" s="67"/>
      <c r="D334" s="72"/>
      <c r="E334" s="17"/>
      <c r="F334" s="17"/>
      <c r="G334" s="17"/>
      <c r="H334" s="17"/>
      <c r="I334" s="17"/>
      <c r="J334" s="17"/>
      <c r="K334" s="69"/>
      <c r="M334" s="69"/>
      <c r="P334" s="70"/>
      <c r="Q334" s="17"/>
    </row>
    <row r="335" ht="14.25" customHeight="1">
      <c r="B335" s="66"/>
      <c r="C335" s="67"/>
      <c r="D335" s="72"/>
      <c r="E335" s="17"/>
      <c r="F335" s="17"/>
      <c r="G335" s="17"/>
      <c r="H335" s="17"/>
      <c r="I335" s="17"/>
      <c r="J335" s="17"/>
      <c r="K335" s="69"/>
      <c r="M335" s="69"/>
      <c r="P335" s="70"/>
      <c r="Q335" s="17"/>
    </row>
    <row r="336" ht="14.25" customHeight="1">
      <c r="B336" s="66"/>
      <c r="C336" s="67"/>
      <c r="D336" s="72"/>
      <c r="E336" s="17"/>
      <c r="F336" s="17"/>
      <c r="G336" s="17"/>
      <c r="H336" s="17"/>
      <c r="I336" s="17"/>
      <c r="J336" s="17"/>
      <c r="K336" s="69"/>
      <c r="M336" s="69"/>
      <c r="P336" s="70"/>
      <c r="Q336" s="17"/>
    </row>
    <row r="337" ht="14.25" customHeight="1">
      <c r="B337" s="66"/>
      <c r="C337" s="67"/>
      <c r="D337" s="72"/>
      <c r="E337" s="17"/>
      <c r="F337" s="17"/>
      <c r="G337" s="17"/>
      <c r="H337" s="17"/>
      <c r="I337" s="17"/>
      <c r="J337" s="17"/>
      <c r="K337" s="69"/>
      <c r="M337" s="69"/>
      <c r="P337" s="70"/>
      <c r="Q337" s="17"/>
    </row>
    <row r="338" ht="14.25" customHeight="1">
      <c r="B338" s="66"/>
      <c r="C338" s="67"/>
      <c r="D338" s="72"/>
      <c r="E338" s="17"/>
      <c r="F338" s="17"/>
      <c r="G338" s="17"/>
      <c r="H338" s="17"/>
      <c r="I338" s="17"/>
      <c r="J338" s="17"/>
      <c r="K338" s="69"/>
      <c r="M338" s="69"/>
      <c r="P338" s="70"/>
      <c r="Q338" s="17"/>
    </row>
    <row r="339" ht="14.25" customHeight="1">
      <c r="B339" s="66"/>
      <c r="C339" s="67"/>
      <c r="D339" s="72"/>
      <c r="E339" s="17"/>
      <c r="F339" s="17"/>
      <c r="G339" s="17"/>
      <c r="H339" s="17"/>
      <c r="I339" s="17"/>
      <c r="J339" s="17"/>
      <c r="K339" s="69"/>
      <c r="M339" s="69"/>
      <c r="P339" s="70"/>
      <c r="Q339" s="17"/>
    </row>
    <row r="340" ht="14.25" customHeight="1">
      <c r="B340" s="66"/>
      <c r="C340" s="67"/>
      <c r="D340" s="72"/>
      <c r="E340" s="17"/>
      <c r="F340" s="17"/>
      <c r="G340" s="17"/>
      <c r="H340" s="17"/>
      <c r="I340" s="17"/>
      <c r="J340" s="17"/>
      <c r="K340" s="69"/>
      <c r="M340" s="69"/>
      <c r="P340" s="70"/>
      <c r="Q340" s="17"/>
    </row>
    <row r="341" ht="14.25" customHeight="1">
      <c r="B341" s="66"/>
      <c r="C341" s="67"/>
      <c r="D341" s="72"/>
      <c r="E341" s="17"/>
      <c r="F341" s="17"/>
      <c r="G341" s="17"/>
      <c r="H341" s="17"/>
      <c r="I341" s="17"/>
      <c r="J341" s="17"/>
      <c r="K341" s="69"/>
      <c r="M341" s="69"/>
      <c r="P341" s="70"/>
      <c r="Q341" s="17"/>
    </row>
    <row r="342" ht="14.25" customHeight="1">
      <c r="B342" s="66"/>
      <c r="C342" s="67"/>
      <c r="D342" s="72"/>
      <c r="E342" s="17"/>
      <c r="F342" s="17"/>
      <c r="G342" s="17"/>
      <c r="H342" s="17"/>
      <c r="I342" s="17"/>
      <c r="J342" s="17"/>
      <c r="K342" s="69"/>
      <c r="M342" s="69"/>
      <c r="P342" s="70"/>
      <c r="Q342" s="17"/>
    </row>
    <row r="343" ht="14.25" customHeight="1">
      <c r="B343" s="66"/>
      <c r="C343" s="67"/>
      <c r="D343" s="72"/>
      <c r="E343" s="17"/>
      <c r="F343" s="17"/>
      <c r="G343" s="17"/>
      <c r="H343" s="17"/>
      <c r="I343" s="17"/>
      <c r="J343" s="17"/>
      <c r="K343" s="69"/>
      <c r="M343" s="69"/>
      <c r="P343" s="70"/>
      <c r="Q343" s="17"/>
    </row>
    <row r="344" ht="14.25" customHeight="1">
      <c r="B344" s="66"/>
      <c r="C344" s="67"/>
      <c r="D344" s="72"/>
      <c r="E344" s="17"/>
      <c r="F344" s="17"/>
      <c r="G344" s="17"/>
      <c r="H344" s="17"/>
      <c r="I344" s="17"/>
      <c r="J344" s="17"/>
      <c r="K344" s="69"/>
      <c r="M344" s="69"/>
      <c r="P344" s="70"/>
      <c r="Q344" s="17"/>
    </row>
    <row r="345" ht="14.25" customHeight="1">
      <c r="B345" s="66"/>
      <c r="C345" s="67"/>
      <c r="D345" s="72"/>
      <c r="E345" s="17"/>
      <c r="F345" s="17"/>
      <c r="G345" s="17"/>
      <c r="H345" s="17"/>
      <c r="I345" s="17"/>
      <c r="J345" s="17"/>
      <c r="K345" s="69"/>
      <c r="M345" s="69"/>
      <c r="P345" s="70"/>
      <c r="Q345" s="17"/>
    </row>
    <row r="346" ht="14.25" customHeight="1">
      <c r="B346" s="66"/>
      <c r="C346" s="67"/>
      <c r="D346" s="72"/>
      <c r="E346" s="17"/>
      <c r="F346" s="17"/>
      <c r="G346" s="17"/>
      <c r="H346" s="17"/>
      <c r="I346" s="17"/>
      <c r="J346" s="17"/>
      <c r="K346" s="69"/>
      <c r="M346" s="69"/>
      <c r="P346" s="70"/>
      <c r="Q346" s="17"/>
    </row>
    <row r="347" ht="14.25" customHeight="1">
      <c r="B347" s="66"/>
      <c r="C347" s="67"/>
      <c r="D347" s="72"/>
      <c r="E347" s="17"/>
      <c r="F347" s="17"/>
      <c r="G347" s="17"/>
      <c r="H347" s="17"/>
      <c r="I347" s="17"/>
      <c r="J347" s="17"/>
      <c r="K347" s="69"/>
      <c r="M347" s="69"/>
      <c r="P347" s="70"/>
      <c r="Q347" s="17"/>
    </row>
    <row r="348" ht="14.25" customHeight="1">
      <c r="B348" s="66"/>
      <c r="C348" s="67"/>
      <c r="D348" s="72"/>
      <c r="E348" s="17"/>
      <c r="F348" s="17"/>
      <c r="G348" s="17"/>
      <c r="H348" s="17"/>
      <c r="I348" s="17"/>
      <c r="J348" s="17"/>
      <c r="K348" s="69"/>
      <c r="M348" s="69"/>
      <c r="P348" s="70"/>
      <c r="Q348" s="17"/>
    </row>
    <row r="349" ht="14.25" customHeight="1">
      <c r="B349" s="66"/>
      <c r="C349" s="67"/>
      <c r="D349" s="72"/>
      <c r="E349" s="17"/>
      <c r="F349" s="17"/>
      <c r="G349" s="17"/>
      <c r="H349" s="17"/>
      <c r="I349" s="17"/>
      <c r="J349" s="17"/>
      <c r="K349" s="69"/>
      <c r="M349" s="69"/>
      <c r="P349" s="70"/>
      <c r="Q349" s="17"/>
    </row>
    <row r="350" ht="14.25" customHeight="1">
      <c r="B350" s="66"/>
      <c r="C350" s="67"/>
      <c r="D350" s="72"/>
      <c r="E350" s="17"/>
      <c r="F350" s="17"/>
      <c r="G350" s="17"/>
      <c r="H350" s="17"/>
      <c r="I350" s="17"/>
      <c r="J350" s="17"/>
      <c r="K350" s="69"/>
      <c r="M350" s="69"/>
      <c r="P350" s="70"/>
      <c r="Q350" s="17"/>
    </row>
    <row r="351" ht="14.25" customHeight="1">
      <c r="B351" s="66"/>
      <c r="C351" s="67"/>
      <c r="D351" s="72"/>
      <c r="E351" s="17"/>
      <c r="F351" s="17"/>
      <c r="G351" s="17"/>
      <c r="H351" s="17"/>
      <c r="I351" s="17"/>
      <c r="J351" s="17"/>
      <c r="K351" s="69"/>
      <c r="M351" s="69"/>
      <c r="P351" s="70"/>
      <c r="Q351" s="17"/>
    </row>
    <row r="352" ht="14.25" customHeight="1">
      <c r="B352" s="66"/>
      <c r="C352" s="67"/>
      <c r="D352" s="72"/>
      <c r="E352" s="17"/>
      <c r="F352" s="17"/>
      <c r="G352" s="17"/>
      <c r="H352" s="17"/>
      <c r="I352" s="17"/>
      <c r="J352" s="17"/>
      <c r="K352" s="69"/>
      <c r="M352" s="69"/>
      <c r="P352" s="70"/>
      <c r="Q352" s="17"/>
    </row>
    <row r="353" ht="14.25" customHeight="1">
      <c r="B353" s="66"/>
      <c r="C353" s="67"/>
      <c r="D353" s="72"/>
      <c r="E353" s="17"/>
      <c r="F353" s="17"/>
      <c r="G353" s="17"/>
      <c r="H353" s="17"/>
      <c r="I353" s="17"/>
      <c r="J353" s="17"/>
      <c r="K353" s="69"/>
      <c r="M353" s="69"/>
      <c r="P353" s="70"/>
      <c r="Q353" s="17"/>
    </row>
    <row r="354" ht="14.25" customHeight="1">
      <c r="B354" s="66"/>
      <c r="C354" s="67"/>
      <c r="D354" s="72"/>
      <c r="E354" s="17"/>
      <c r="F354" s="17"/>
      <c r="G354" s="17"/>
      <c r="H354" s="17"/>
      <c r="I354" s="17"/>
      <c r="J354" s="17"/>
      <c r="K354" s="69"/>
      <c r="M354" s="69"/>
      <c r="P354" s="70"/>
      <c r="Q354" s="17"/>
    </row>
    <row r="355" ht="14.25" customHeight="1">
      <c r="B355" s="66"/>
      <c r="C355" s="67"/>
      <c r="D355" s="72"/>
      <c r="E355" s="17"/>
      <c r="F355" s="17"/>
      <c r="G355" s="17"/>
      <c r="H355" s="17"/>
      <c r="I355" s="17"/>
      <c r="J355" s="17"/>
      <c r="K355" s="69"/>
      <c r="M355" s="69"/>
      <c r="P355" s="70"/>
      <c r="Q355" s="17"/>
    </row>
    <row r="356" ht="14.25" customHeight="1">
      <c r="B356" s="66"/>
      <c r="C356" s="67"/>
      <c r="D356" s="72"/>
      <c r="E356" s="17"/>
      <c r="F356" s="17"/>
      <c r="G356" s="17"/>
      <c r="H356" s="17"/>
      <c r="I356" s="17"/>
      <c r="J356" s="17"/>
      <c r="K356" s="69"/>
      <c r="M356" s="69"/>
      <c r="P356" s="70"/>
      <c r="Q356" s="17"/>
    </row>
    <row r="357" ht="14.25" customHeight="1">
      <c r="B357" s="66"/>
      <c r="C357" s="67"/>
      <c r="D357" s="72"/>
      <c r="E357" s="17"/>
      <c r="F357" s="17"/>
      <c r="G357" s="17"/>
      <c r="H357" s="17"/>
      <c r="I357" s="17"/>
      <c r="J357" s="17"/>
      <c r="K357" s="69"/>
      <c r="M357" s="69"/>
      <c r="P357" s="70"/>
      <c r="Q357" s="17"/>
    </row>
    <row r="358" ht="14.25" customHeight="1">
      <c r="B358" s="66"/>
      <c r="C358" s="67"/>
      <c r="D358" s="72"/>
      <c r="E358" s="17"/>
      <c r="F358" s="17"/>
      <c r="G358" s="17"/>
      <c r="H358" s="17"/>
      <c r="I358" s="17"/>
      <c r="J358" s="17"/>
      <c r="K358" s="69"/>
      <c r="M358" s="69"/>
      <c r="P358" s="70"/>
      <c r="Q358" s="17"/>
    </row>
    <row r="359" ht="14.25" customHeight="1">
      <c r="B359" s="66"/>
      <c r="C359" s="67"/>
      <c r="D359" s="72"/>
      <c r="E359" s="17"/>
      <c r="F359" s="17"/>
      <c r="G359" s="17"/>
      <c r="H359" s="17"/>
      <c r="I359" s="17"/>
      <c r="J359" s="17"/>
      <c r="K359" s="69"/>
      <c r="M359" s="69"/>
      <c r="P359" s="70"/>
      <c r="Q359" s="17"/>
    </row>
    <row r="360" ht="14.25" customHeight="1">
      <c r="B360" s="66"/>
      <c r="C360" s="67"/>
      <c r="D360" s="72"/>
      <c r="E360" s="17"/>
      <c r="F360" s="17"/>
      <c r="G360" s="17"/>
      <c r="H360" s="17"/>
      <c r="I360" s="17"/>
      <c r="J360" s="17"/>
      <c r="K360" s="69"/>
      <c r="M360" s="69"/>
      <c r="P360" s="70"/>
      <c r="Q360" s="17"/>
    </row>
    <row r="361" ht="14.25" customHeight="1">
      <c r="B361" s="66"/>
      <c r="C361" s="67"/>
      <c r="D361" s="72"/>
      <c r="E361" s="17"/>
      <c r="F361" s="17"/>
      <c r="G361" s="17"/>
      <c r="H361" s="17"/>
      <c r="I361" s="17"/>
      <c r="J361" s="17"/>
      <c r="K361" s="69"/>
      <c r="M361" s="69"/>
      <c r="P361" s="70"/>
      <c r="Q361" s="17"/>
    </row>
    <row r="362" ht="14.25" customHeight="1">
      <c r="B362" s="66"/>
      <c r="C362" s="67"/>
      <c r="D362" s="72"/>
      <c r="E362" s="17"/>
      <c r="F362" s="17"/>
      <c r="G362" s="17"/>
      <c r="H362" s="17"/>
      <c r="I362" s="17"/>
      <c r="J362" s="17"/>
      <c r="K362" s="69"/>
      <c r="M362" s="69"/>
      <c r="P362" s="70"/>
      <c r="Q362" s="17"/>
    </row>
    <row r="363" ht="14.25" customHeight="1">
      <c r="B363" s="66"/>
      <c r="C363" s="67"/>
      <c r="D363" s="72"/>
      <c r="E363" s="17"/>
      <c r="F363" s="17"/>
      <c r="G363" s="17"/>
      <c r="H363" s="17"/>
      <c r="I363" s="17"/>
      <c r="J363" s="17"/>
      <c r="K363" s="69"/>
      <c r="M363" s="69"/>
      <c r="P363" s="70"/>
      <c r="Q363" s="17"/>
    </row>
    <row r="364" ht="14.25" customHeight="1">
      <c r="B364" s="66"/>
      <c r="C364" s="67"/>
      <c r="D364" s="72"/>
      <c r="E364" s="17"/>
      <c r="F364" s="17"/>
      <c r="G364" s="17"/>
      <c r="H364" s="17"/>
      <c r="I364" s="17"/>
      <c r="J364" s="17"/>
      <c r="K364" s="69"/>
      <c r="M364" s="69"/>
      <c r="P364" s="70"/>
      <c r="Q364" s="17"/>
    </row>
    <row r="365" ht="14.25" customHeight="1">
      <c r="B365" s="66"/>
      <c r="C365" s="67"/>
      <c r="D365" s="72"/>
      <c r="E365" s="17"/>
      <c r="F365" s="17"/>
      <c r="G365" s="17"/>
      <c r="H365" s="17"/>
      <c r="I365" s="17"/>
      <c r="J365" s="17"/>
      <c r="K365" s="69"/>
      <c r="M365" s="69"/>
      <c r="P365" s="70"/>
      <c r="Q365" s="17"/>
    </row>
    <row r="366" ht="14.25" customHeight="1">
      <c r="B366" s="66"/>
      <c r="C366" s="67"/>
      <c r="D366" s="72"/>
      <c r="E366" s="17"/>
      <c r="F366" s="17"/>
      <c r="G366" s="17"/>
      <c r="H366" s="17"/>
      <c r="I366" s="17"/>
      <c r="J366" s="17"/>
      <c r="K366" s="69"/>
      <c r="M366" s="69"/>
      <c r="P366" s="70"/>
      <c r="Q366" s="17"/>
    </row>
    <row r="367" ht="14.25" customHeight="1">
      <c r="B367" s="66"/>
      <c r="C367" s="67"/>
      <c r="D367" s="72"/>
      <c r="E367" s="17"/>
      <c r="F367" s="17"/>
      <c r="G367" s="17"/>
      <c r="H367" s="17"/>
      <c r="I367" s="17"/>
      <c r="J367" s="17"/>
      <c r="K367" s="69"/>
      <c r="M367" s="69"/>
      <c r="P367" s="70"/>
      <c r="Q367" s="17"/>
    </row>
    <row r="368" ht="14.25" customHeight="1">
      <c r="B368" s="66"/>
      <c r="C368" s="67"/>
      <c r="D368" s="72"/>
      <c r="E368" s="17"/>
      <c r="F368" s="17"/>
      <c r="G368" s="17"/>
      <c r="H368" s="17"/>
      <c r="I368" s="17"/>
      <c r="J368" s="17"/>
      <c r="K368" s="69"/>
      <c r="M368" s="69"/>
      <c r="P368" s="70"/>
      <c r="Q368" s="17"/>
    </row>
    <row r="369" ht="14.25" customHeight="1">
      <c r="B369" s="66"/>
      <c r="C369" s="67"/>
      <c r="D369" s="72"/>
      <c r="E369" s="17"/>
      <c r="F369" s="17"/>
      <c r="G369" s="17"/>
      <c r="H369" s="17"/>
      <c r="I369" s="17"/>
      <c r="J369" s="17"/>
      <c r="K369" s="69"/>
      <c r="M369" s="69"/>
      <c r="P369" s="70"/>
      <c r="Q369" s="17"/>
    </row>
    <row r="370" ht="14.25" customHeight="1">
      <c r="B370" s="66"/>
      <c r="C370" s="67"/>
      <c r="D370" s="72"/>
      <c r="E370" s="17"/>
      <c r="F370" s="17"/>
      <c r="G370" s="17"/>
      <c r="H370" s="17"/>
      <c r="I370" s="17"/>
      <c r="J370" s="17"/>
      <c r="K370" s="69"/>
      <c r="M370" s="69"/>
      <c r="P370" s="70"/>
      <c r="Q370" s="17"/>
    </row>
    <row r="371" ht="14.25" customHeight="1">
      <c r="B371" s="66"/>
      <c r="C371" s="67"/>
      <c r="D371" s="72"/>
      <c r="E371" s="17"/>
      <c r="F371" s="17"/>
      <c r="G371" s="17"/>
      <c r="H371" s="17"/>
      <c r="I371" s="17"/>
      <c r="J371" s="17"/>
      <c r="K371" s="69"/>
      <c r="M371" s="69"/>
      <c r="P371" s="70"/>
      <c r="Q371" s="17"/>
    </row>
    <row r="372" ht="14.25" customHeight="1">
      <c r="B372" s="66"/>
      <c r="C372" s="67"/>
      <c r="D372" s="72"/>
      <c r="E372" s="17"/>
      <c r="F372" s="17"/>
      <c r="G372" s="17"/>
      <c r="H372" s="17"/>
      <c r="I372" s="17"/>
      <c r="J372" s="17"/>
      <c r="K372" s="69"/>
      <c r="M372" s="69"/>
      <c r="P372" s="70"/>
      <c r="Q372" s="17"/>
    </row>
    <row r="373" ht="14.25" customHeight="1">
      <c r="B373" s="66"/>
      <c r="C373" s="67"/>
      <c r="D373" s="72"/>
      <c r="E373" s="17"/>
      <c r="F373" s="17"/>
      <c r="G373" s="17"/>
      <c r="H373" s="17"/>
      <c r="I373" s="17"/>
      <c r="J373" s="17"/>
      <c r="K373" s="69"/>
      <c r="M373" s="69"/>
      <c r="P373" s="70"/>
      <c r="Q373" s="17"/>
    </row>
    <row r="374" ht="14.25" customHeight="1">
      <c r="B374" s="66"/>
      <c r="C374" s="67"/>
      <c r="D374" s="72"/>
      <c r="E374" s="17"/>
      <c r="F374" s="17"/>
      <c r="G374" s="17"/>
      <c r="H374" s="17"/>
      <c r="I374" s="17"/>
      <c r="J374" s="17"/>
      <c r="K374" s="69"/>
      <c r="M374" s="69"/>
      <c r="P374" s="70"/>
      <c r="Q374" s="17"/>
    </row>
    <row r="375" ht="14.25" customHeight="1">
      <c r="B375" s="66"/>
      <c r="C375" s="67"/>
      <c r="D375" s="72"/>
      <c r="E375" s="17"/>
      <c r="F375" s="17"/>
      <c r="G375" s="17"/>
      <c r="H375" s="17"/>
      <c r="I375" s="17"/>
      <c r="J375" s="17"/>
      <c r="K375" s="69"/>
      <c r="M375" s="69"/>
      <c r="P375" s="70"/>
      <c r="Q375" s="17"/>
    </row>
    <row r="376" ht="14.25" customHeight="1">
      <c r="B376" s="66"/>
      <c r="C376" s="67"/>
      <c r="D376" s="72"/>
      <c r="E376" s="17"/>
      <c r="F376" s="17"/>
      <c r="G376" s="17"/>
      <c r="H376" s="17"/>
      <c r="I376" s="17"/>
      <c r="J376" s="17"/>
      <c r="K376" s="69"/>
      <c r="M376" s="69"/>
      <c r="P376" s="70"/>
      <c r="Q376" s="17"/>
    </row>
    <row r="377" ht="14.25" customHeight="1">
      <c r="B377" s="66"/>
      <c r="C377" s="67"/>
      <c r="D377" s="72"/>
      <c r="E377" s="17"/>
      <c r="F377" s="17"/>
      <c r="G377" s="17"/>
      <c r="H377" s="17"/>
      <c r="I377" s="17"/>
      <c r="J377" s="17"/>
      <c r="K377" s="69"/>
      <c r="M377" s="69"/>
      <c r="P377" s="70"/>
      <c r="Q377" s="17"/>
    </row>
    <row r="378" ht="14.25" customHeight="1">
      <c r="B378" s="66"/>
      <c r="C378" s="67"/>
      <c r="D378" s="72"/>
      <c r="E378" s="17"/>
      <c r="F378" s="17"/>
      <c r="G378" s="17"/>
      <c r="H378" s="17"/>
      <c r="I378" s="17"/>
      <c r="J378" s="17"/>
      <c r="K378" s="69"/>
      <c r="M378" s="69"/>
      <c r="P378" s="70"/>
      <c r="Q378" s="17"/>
    </row>
    <row r="379" ht="14.25" customHeight="1">
      <c r="B379" s="66"/>
      <c r="C379" s="67"/>
      <c r="D379" s="72"/>
      <c r="E379" s="17"/>
      <c r="F379" s="17"/>
      <c r="G379" s="17"/>
      <c r="H379" s="17"/>
      <c r="I379" s="17"/>
      <c r="J379" s="17"/>
      <c r="K379" s="69"/>
      <c r="M379" s="69"/>
      <c r="P379" s="70"/>
      <c r="Q379" s="17"/>
    </row>
    <row r="380" ht="14.25" customHeight="1">
      <c r="B380" s="66"/>
      <c r="C380" s="67"/>
      <c r="D380" s="72"/>
      <c r="E380" s="17"/>
      <c r="F380" s="17"/>
      <c r="G380" s="17"/>
      <c r="H380" s="17"/>
      <c r="I380" s="17"/>
      <c r="J380" s="17"/>
      <c r="K380" s="69"/>
      <c r="M380" s="69"/>
      <c r="P380" s="70"/>
      <c r="Q380" s="17"/>
    </row>
    <row r="381" ht="14.25" customHeight="1">
      <c r="B381" s="66"/>
      <c r="C381" s="67"/>
      <c r="D381" s="72"/>
      <c r="E381" s="17"/>
      <c r="F381" s="17"/>
      <c r="G381" s="17"/>
      <c r="H381" s="17"/>
      <c r="I381" s="17"/>
      <c r="J381" s="17"/>
      <c r="K381" s="69"/>
      <c r="M381" s="69"/>
      <c r="P381" s="70"/>
      <c r="Q381" s="17"/>
    </row>
    <row r="382" ht="14.25" customHeight="1">
      <c r="B382" s="66"/>
      <c r="C382" s="67"/>
      <c r="D382" s="72"/>
      <c r="E382" s="17"/>
      <c r="F382" s="17"/>
      <c r="G382" s="17"/>
      <c r="H382" s="17"/>
      <c r="I382" s="17"/>
      <c r="J382" s="17"/>
      <c r="K382" s="69"/>
      <c r="M382" s="69"/>
      <c r="P382" s="70"/>
      <c r="Q382" s="17"/>
    </row>
    <row r="383" ht="14.25" customHeight="1">
      <c r="B383" s="66"/>
      <c r="C383" s="67"/>
      <c r="D383" s="72"/>
      <c r="E383" s="17"/>
      <c r="F383" s="17"/>
      <c r="G383" s="17"/>
      <c r="H383" s="17"/>
      <c r="I383" s="17"/>
      <c r="J383" s="17"/>
      <c r="K383" s="69"/>
      <c r="M383" s="69"/>
      <c r="P383" s="70"/>
      <c r="Q383" s="17"/>
    </row>
    <row r="384" ht="14.25" customHeight="1">
      <c r="B384" s="66"/>
      <c r="C384" s="67"/>
      <c r="D384" s="72"/>
      <c r="E384" s="17"/>
      <c r="F384" s="17"/>
      <c r="G384" s="17"/>
      <c r="H384" s="17"/>
      <c r="I384" s="17"/>
      <c r="J384" s="17"/>
      <c r="K384" s="69"/>
      <c r="M384" s="69"/>
      <c r="P384" s="70"/>
      <c r="Q384" s="17"/>
    </row>
    <row r="385" ht="14.25" customHeight="1">
      <c r="B385" s="66"/>
      <c r="C385" s="67"/>
      <c r="D385" s="72"/>
      <c r="E385" s="17"/>
      <c r="F385" s="17"/>
      <c r="G385" s="17"/>
      <c r="H385" s="17"/>
      <c r="I385" s="17"/>
      <c r="J385" s="17"/>
      <c r="K385" s="69"/>
      <c r="M385" s="69"/>
      <c r="P385" s="70"/>
      <c r="Q385" s="17"/>
    </row>
    <row r="386" ht="14.25" customHeight="1">
      <c r="B386" s="66"/>
      <c r="C386" s="67"/>
      <c r="D386" s="72"/>
      <c r="E386" s="17"/>
      <c r="F386" s="17"/>
      <c r="G386" s="17"/>
      <c r="H386" s="17"/>
      <c r="I386" s="17"/>
      <c r="J386" s="17"/>
      <c r="K386" s="69"/>
      <c r="M386" s="69"/>
      <c r="P386" s="70"/>
      <c r="Q386" s="17"/>
    </row>
    <row r="387" ht="14.25" customHeight="1">
      <c r="B387" s="66"/>
      <c r="C387" s="67"/>
      <c r="D387" s="72"/>
      <c r="E387" s="17"/>
      <c r="F387" s="17"/>
      <c r="G387" s="17"/>
      <c r="H387" s="17"/>
      <c r="I387" s="17"/>
      <c r="J387" s="17"/>
      <c r="K387" s="69"/>
      <c r="M387" s="69"/>
      <c r="P387" s="70"/>
      <c r="Q387" s="17"/>
    </row>
    <row r="388" ht="14.25" customHeight="1">
      <c r="B388" s="66"/>
      <c r="C388" s="67"/>
      <c r="D388" s="72"/>
      <c r="E388" s="17"/>
      <c r="F388" s="17"/>
      <c r="G388" s="17"/>
      <c r="H388" s="17"/>
      <c r="I388" s="17"/>
      <c r="J388" s="17"/>
      <c r="K388" s="69"/>
      <c r="M388" s="69"/>
      <c r="P388" s="70"/>
      <c r="Q388" s="17"/>
    </row>
    <row r="389" ht="14.25" customHeight="1">
      <c r="B389" s="66"/>
      <c r="C389" s="67"/>
      <c r="D389" s="72"/>
      <c r="E389" s="17"/>
      <c r="F389" s="17"/>
      <c r="G389" s="17"/>
      <c r="H389" s="17"/>
      <c r="I389" s="17"/>
      <c r="J389" s="17"/>
      <c r="K389" s="69"/>
      <c r="M389" s="69"/>
      <c r="P389" s="70"/>
      <c r="Q389" s="17"/>
    </row>
    <row r="390" ht="14.25" customHeight="1">
      <c r="B390" s="66"/>
      <c r="C390" s="67"/>
      <c r="D390" s="72"/>
      <c r="E390" s="17"/>
      <c r="F390" s="17"/>
      <c r="G390" s="17"/>
      <c r="H390" s="17"/>
      <c r="I390" s="17"/>
      <c r="J390" s="17"/>
      <c r="K390" s="69"/>
      <c r="M390" s="69"/>
      <c r="P390" s="70"/>
      <c r="Q390" s="17"/>
    </row>
    <row r="391" ht="14.25" customHeight="1">
      <c r="B391" s="66"/>
      <c r="C391" s="67"/>
      <c r="D391" s="72"/>
      <c r="E391" s="17"/>
      <c r="F391" s="17"/>
      <c r="G391" s="17"/>
      <c r="H391" s="17"/>
      <c r="I391" s="17"/>
      <c r="J391" s="17"/>
      <c r="K391" s="69"/>
      <c r="M391" s="69"/>
      <c r="P391" s="70"/>
      <c r="Q391" s="17"/>
    </row>
    <row r="392" ht="14.25" customHeight="1">
      <c r="B392" s="66"/>
      <c r="C392" s="67"/>
      <c r="D392" s="72"/>
      <c r="E392" s="17"/>
      <c r="F392" s="17"/>
      <c r="G392" s="17"/>
      <c r="H392" s="17"/>
      <c r="I392" s="17"/>
      <c r="J392" s="17"/>
      <c r="K392" s="69"/>
      <c r="M392" s="69"/>
      <c r="P392" s="70"/>
      <c r="Q392" s="17"/>
    </row>
    <row r="393" ht="14.25" customHeight="1">
      <c r="B393" s="66"/>
      <c r="C393" s="67"/>
      <c r="D393" s="72"/>
      <c r="E393" s="17"/>
      <c r="F393" s="17"/>
      <c r="G393" s="17"/>
      <c r="H393" s="17"/>
      <c r="I393" s="17"/>
      <c r="J393" s="17"/>
      <c r="K393" s="69"/>
      <c r="M393" s="69"/>
      <c r="P393" s="70"/>
      <c r="Q393" s="17"/>
    </row>
    <row r="394" ht="14.25" customHeight="1">
      <c r="B394" s="66"/>
      <c r="C394" s="67"/>
      <c r="D394" s="72"/>
      <c r="E394" s="17"/>
      <c r="F394" s="17"/>
      <c r="G394" s="17"/>
      <c r="H394" s="17"/>
      <c r="I394" s="17"/>
      <c r="J394" s="17"/>
      <c r="K394" s="69"/>
      <c r="M394" s="69"/>
      <c r="P394" s="70"/>
      <c r="Q394" s="17"/>
    </row>
    <row r="395" ht="14.25" customHeight="1">
      <c r="B395" s="66"/>
      <c r="C395" s="67"/>
      <c r="D395" s="72"/>
      <c r="E395" s="17"/>
      <c r="F395" s="17"/>
      <c r="G395" s="17"/>
      <c r="H395" s="17"/>
      <c r="I395" s="17"/>
      <c r="J395" s="17"/>
      <c r="K395" s="69"/>
      <c r="M395" s="69"/>
      <c r="P395" s="70"/>
      <c r="Q395" s="17"/>
    </row>
    <row r="396" ht="14.25" customHeight="1">
      <c r="B396" s="66"/>
      <c r="C396" s="67"/>
      <c r="D396" s="72"/>
      <c r="E396" s="17"/>
      <c r="F396" s="17"/>
      <c r="G396" s="17"/>
      <c r="H396" s="17"/>
      <c r="I396" s="17"/>
      <c r="J396" s="17"/>
      <c r="K396" s="69"/>
      <c r="M396" s="69"/>
      <c r="P396" s="70"/>
      <c r="Q396" s="17"/>
    </row>
    <row r="397" ht="14.25" customHeight="1">
      <c r="B397" s="66"/>
      <c r="C397" s="67"/>
      <c r="D397" s="72"/>
      <c r="E397" s="17"/>
      <c r="F397" s="17"/>
      <c r="G397" s="17"/>
      <c r="H397" s="17"/>
      <c r="I397" s="17"/>
      <c r="J397" s="17"/>
      <c r="K397" s="69"/>
      <c r="M397" s="69"/>
      <c r="P397" s="70"/>
      <c r="Q397" s="17"/>
    </row>
    <row r="398" ht="14.25" customHeight="1">
      <c r="B398" s="66"/>
      <c r="C398" s="67"/>
      <c r="D398" s="72"/>
      <c r="E398" s="17"/>
      <c r="F398" s="17"/>
      <c r="G398" s="17"/>
      <c r="H398" s="17"/>
      <c r="I398" s="17"/>
      <c r="J398" s="17"/>
      <c r="K398" s="69"/>
      <c r="M398" s="69"/>
      <c r="P398" s="70"/>
      <c r="Q398" s="17"/>
    </row>
    <row r="399" ht="14.25" customHeight="1">
      <c r="B399" s="66"/>
      <c r="C399" s="67"/>
      <c r="D399" s="72"/>
      <c r="E399" s="17"/>
      <c r="F399" s="17"/>
      <c r="G399" s="17"/>
      <c r="H399" s="17"/>
      <c r="I399" s="17"/>
      <c r="J399" s="17"/>
      <c r="K399" s="69"/>
      <c r="M399" s="69"/>
      <c r="P399" s="70"/>
      <c r="Q399" s="17"/>
    </row>
    <row r="400" ht="14.25" customHeight="1">
      <c r="B400" s="66"/>
      <c r="C400" s="67"/>
      <c r="D400" s="72"/>
      <c r="E400" s="17"/>
      <c r="F400" s="17"/>
      <c r="G400" s="17"/>
      <c r="H400" s="17"/>
      <c r="I400" s="17"/>
      <c r="J400" s="17"/>
      <c r="K400" s="69"/>
      <c r="M400" s="69"/>
      <c r="P400" s="70"/>
      <c r="Q400" s="17"/>
    </row>
    <row r="401" ht="14.25" customHeight="1">
      <c r="B401" s="66"/>
      <c r="C401" s="67"/>
      <c r="D401" s="72"/>
      <c r="E401" s="17"/>
      <c r="F401" s="17"/>
      <c r="G401" s="17"/>
      <c r="H401" s="17"/>
      <c r="I401" s="17"/>
      <c r="J401" s="17"/>
      <c r="K401" s="69"/>
      <c r="M401" s="69"/>
      <c r="P401" s="70"/>
      <c r="Q401" s="17"/>
    </row>
    <row r="402" ht="14.25" customHeight="1">
      <c r="B402" s="66"/>
      <c r="C402" s="67"/>
      <c r="D402" s="72"/>
      <c r="E402" s="17"/>
      <c r="F402" s="17"/>
      <c r="G402" s="17"/>
      <c r="H402" s="17"/>
      <c r="I402" s="17"/>
      <c r="J402" s="17"/>
      <c r="K402" s="69"/>
      <c r="M402" s="69"/>
      <c r="P402" s="70"/>
      <c r="Q402" s="17"/>
    </row>
    <row r="403" ht="14.25" customHeight="1">
      <c r="B403" s="66"/>
      <c r="C403" s="67"/>
      <c r="D403" s="72"/>
      <c r="E403" s="17"/>
      <c r="F403" s="17"/>
      <c r="G403" s="17"/>
      <c r="H403" s="17"/>
      <c r="I403" s="17"/>
      <c r="J403" s="17"/>
      <c r="K403" s="69"/>
      <c r="M403" s="69"/>
      <c r="P403" s="70"/>
      <c r="Q403" s="17"/>
    </row>
    <row r="404" ht="14.25" customHeight="1">
      <c r="B404" s="66"/>
      <c r="C404" s="67"/>
      <c r="D404" s="72"/>
      <c r="E404" s="17"/>
      <c r="F404" s="17"/>
      <c r="G404" s="17"/>
      <c r="H404" s="17"/>
      <c r="I404" s="17"/>
      <c r="J404" s="17"/>
      <c r="K404" s="69"/>
      <c r="M404" s="69"/>
      <c r="P404" s="70"/>
      <c r="Q404" s="17"/>
    </row>
    <row r="405" ht="14.25" customHeight="1">
      <c r="B405" s="66"/>
      <c r="C405" s="67"/>
      <c r="D405" s="72"/>
      <c r="E405" s="17"/>
      <c r="F405" s="17"/>
      <c r="G405" s="17"/>
      <c r="H405" s="17"/>
      <c r="I405" s="17"/>
      <c r="J405" s="17"/>
      <c r="K405" s="69"/>
      <c r="M405" s="69"/>
      <c r="P405" s="70"/>
      <c r="Q405" s="17"/>
    </row>
    <row r="406" ht="14.25" customHeight="1">
      <c r="B406" s="66"/>
      <c r="C406" s="67"/>
      <c r="D406" s="72"/>
      <c r="E406" s="17"/>
      <c r="F406" s="17"/>
      <c r="G406" s="17"/>
      <c r="H406" s="17"/>
      <c r="I406" s="17"/>
      <c r="J406" s="17"/>
      <c r="K406" s="69"/>
      <c r="M406" s="69"/>
      <c r="P406" s="70"/>
      <c r="Q406" s="17"/>
    </row>
    <row r="407" ht="14.25" customHeight="1">
      <c r="B407" s="66"/>
      <c r="C407" s="67"/>
      <c r="D407" s="72"/>
      <c r="E407" s="17"/>
      <c r="F407" s="17"/>
      <c r="G407" s="17"/>
      <c r="H407" s="17"/>
      <c r="I407" s="17"/>
      <c r="J407" s="17"/>
      <c r="K407" s="69"/>
      <c r="M407" s="69"/>
      <c r="P407" s="70"/>
      <c r="Q407" s="17"/>
    </row>
    <row r="408" ht="14.25" customHeight="1">
      <c r="B408" s="66"/>
      <c r="C408" s="67"/>
      <c r="D408" s="72"/>
      <c r="E408" s="17"/>
      <c r="F408" s="17"/>
      <c r="G408" s="17"/>
      <c r="H408" s="17"/>
      <c r="I408" s="17"/>
      <c r="J408" s="17"/>
      <c r="K408" s="69"/>
      <c r="M408" s="69"/>
      <c r="P408" s="70"/>
      <c r="Q408" s="17"/>
    </row>
    <row r="409" ht="14.25" customHeight="1">
      <c r="B409" s="66"/>
      <c r="C409" s="67"/>
      <c r="D409" s="72"/>
      <c r="E409" s="17"/>
      <c r="F409" s="17"/>
      <c r="G409" s="17"/>
      <c r="H409" s="17"/>
      <c r="I409" s="17"/>
      <c r="J409" s="17"/>
      <c r="K409" s="69"/>
      <c r="M409" s="69"/>
      <c r="P409" s="70"/>
      <c r="Q409" s="17"/>
    </row>
    <row r="410" ht="14.25" customHeight="1">
      <c r="B410" s="66"/>
      <c r="C410" s="67"/>
      <c r="D410" s="72"/>
      <c r="E410" s="17"/>
      <c r="F410" s="17"/>
      <c r="G410" s="17"/>
      <c r="H410" s="17"/>
      <c r="I410" s="17"/>
      <c r="J410" s="17"/>
      <c r="K410" s="69"/>
      <c r="M410" s="69"/>
      <c r="P410" s="70"/>
      <c r="Q410" s="17"/>
    </row>
    <row r="411" ht="14.25" customHeight="1">
      <c r="B411" s="66"/>
      <c r="C411" s="67"/>
      <c r="D411" s="72"/>
      <c r="E411" s="17"/>
      <c r="F411" s="17"/>
      <c r="G411" s="17"/>
      <c r="H411" s="17"/>
      <c r="I411" s="17"/>
      <c r="J411" s="17"/>
      <c r="K411" s="69"/>
      <c r="M411" s="69"/>
      <c r="P411" s="70"/>
      <c r="Q411" s="17"/>
    </row>
    <row r="412" ht="14.25" customHeight="1">
      <c r="B412" s="66"/>
      <c r="C412" s="67"/>
      <c r="D412" s="72"/>
      <c r="E412" s="17"/>
      <c r="F412" s="17"/>
      <c r="G412" s="17"/>
      <c r="H412" s="17"/>
      <c r="I412" s="17"/>
      <c r="J412" s="17"/>
      <c r="K412" s="69"/>
      <c r="M412" s="69"/>
      <c r="P412" s="70"/>
      <c r="Q412" s="17"/>
    </row>
    <row r="413" ht="14.25" customHeight="1">
      <c r="B413" s="66"/>
      <c r="C413" s="67"/>
      <c r="D413" s="72"/>
      <c r="E413" s="17"/>
      <c r="F413" s="17"/>
      <c r="G413" s="17"/>
      <c r="H413" s="17"/>
      <c r="I413" s="17"/>
      <c r="J413" s="17"/>
      <c r="K413" s="69"/>
      <c r="M413" s="69"/>
      <c r="P413" s="70"/>
      <c r="Q413" s="17"/>
    </row>
    <row r="414" ht="14.25" customHeight="1">
      <c r="B414" s="66"/>
      <c r="C414" s="67"/>
      <c r="D414" s="72"/>
      <c r="E414" s="17"/>
      <c r="F414" s="17"/>
      <c r="G414" s="17"/>
      <c r="H414" s="17"/>
      <c r="I414" s="17"/>
      <c r="J414" s="17"/>
      <c r="K414" s="69"/>
      <c r="M414" s="69"/>
      <c r="P414" s="70"/>
      <c r="Q414" s="17"/>
    </row>
    <row r="415" ht="14.25" customHeight="1">
      <c r="B415" s="66"/>
      <c r="C415" s="67"/>
      <c r="D415" s="72"/>
      <c r="E415" s="17"/>
      <c r="F415" s="17"/>
      <c r="G415" s="17"/>
      <c r="H415" s="17"/>
      <c r="I415" s="17"/>
      <c r="J415" s="17"/>
      <c r="K415" s="69"/>
      <c r="M415" s="69"/>
      <c r="P415" s="70"/>
      <c r="Q415" s="17"/>
    </row>
    <row r="416" ht="14.25" customHeight="1">
      <c r="B416" s="66"/>
      <c r="C416" s="67"/>
      <c r="D416" s="72"/>
      <c r="E416" s="17"/>
      <c r="F416" s="17"/>
      <c r="G416" s="17"/>
      <c r="H416" s="17"/>
      <c r="I416" s="17"/>
      <c r="J416" s="17"/>
      <c r="K416" s="69"/>
      <c r="M416" s="69"/>
      <c r="P416" s="70"/>
      <c r="Q416" s="17"/>
    </row>
    <row r="417" ht="14.25" customHeight="1">
      <c r="B417" s="66"/>
      <c r="C417" s="67"/>
      <c r="D417" s="72"/>
      <c r="E417" s="17"/>
      <c r="F417" s="17"/>
      <c r="G417" s="17"/>
      <c r="H417" s="17"/>
      <c r="I417" s="17"/>
      <c r="J417" s="17"/>
      <c r="K417" s="69"/>
      <c r="M417" s="69"/>
      <c r="P417" s="70"/>
      <c r="Q417" s="17"/>
    </row>
    <row r="418" ht="14.25" customHeight="1">
      <c r="B418" s="66"/>
      <c r="C418" s="67"/>
      <c r="D418" s="72"/>
      <c r="E418" s="17"/>
      <c r="F418" s="17"/>
      <c r="G418" s="17"/>
      <c r="H418" s="17"/>
      <c r="I418" s="17"/>
      <c r="J418" s="17"/>
      <c r="K418" s="69"/>
      <c r="M418" s="69"/>
      <c r="P418" s="70"/>
      <c r="Q418" s="17"/>
    </row>
    <row r="419" ht="14.25" customHeight="1">
      <c r="B419" s="66"/>
      <c r="C419" s="67"/>
      <c r="D419" s="72"/>
      <c r="E419" s="17"/>
      <c r="F419" s="17"/>
      <c r="G419" s="17"/>
      <c r="H419" s="17"/>
      <c r="I419" s="17"/>
      <c r="J419" s="17"/>
      <c r="K419" s="69"/>
      <c r="M419" s="69"/>
      <c r="P419" s="70"/>
      <c r="Q419" s="17"/>
    </row>
    <row r="420" ht="14.25" customHeight="1">
      <c r="B420" s="66"/>
      <c r="C420" s="67"/>
      <c r="D420" s="72"/>
      <c r="E420" s="17"/>
      <c r="F420" s="17"/>
      <c r="G420" s="17"/>
      <c r="H420" s="17"/>
      <c r="I420" s="17"/>
      <c r="J420" s="17"/>
      <c r="K420" s="69"/>
      <c r="M420" s="69"/>
      <c r="P420" s="70"/>
      <c r="Q420" s="17"/>
    </row>
    <row r="421" ht="14.25" customHeight="1">
      <c r="B421" s="66"/>
      <c r="C421" s="67"/>
      <c r="D421" s="72"/>
      <c r="E421" s="17"/>
      <c r="F421" s="17"/>
      <c r="G421" s="17"/>
      <c r="H421" s="17"/>
      <c r="I421" s="17"/>
      <c r="J421" s="17"/>
      <c r="K421" s="69"/>
      <c r="M421" s="69"/>
      <c r="P421" s="70"/>
      <c r="Q421" s="17"/>
    </row>
    <row r="422" ht="14.25" customHeight="1">
      <c r="B422" s="66"/>
      <c r="C422" s="67"/>
      <c r="D422" s="72"/>
      <c r="E422" s="17"/>
      <c r="F422" s="17"/>
      <c r="G422" s="17"/>
      <c r="H422" s="17"/>
      <c r="I422" s="17"/>
      <c r="J422" s="17"/>
      <c r="K422" s="69"/>
      <c r="M422" s="69"/>
      <c r="P422" s="70"/>
      <c r="Q422" s="17"/>
    </row>
    <row r="423" ht="14.25" customHeight="1">
      <c r="B423" s="66"/>
      <c r="C423" s="67"/>
      <c r="D423" s="72"/>
      <c r="E423" s="17"/>
      <c r="F423" s="17"/>
      <c r="G423" s="17"/>
      <c r="H423" s="17"/>
      <c r="I423" s="17"/>
      <c r="J423" s="17"/>
      <c r="K423" s="69"/>
      <c r="M423" s="69"/>
      <c r="P423" s="70"/>
      <c r="Q423" s="17"/>
    </row>
    <row r="424" ht="14.25" customHeight="1">
      <c r="B424" s="66"/>
      <c r="C424" s="67"/>
      <c r="D424" s="72"/>
      <c r="E424" s="17"/>
      <c r="F424" s="17"/>
      <c r="G424" s="17"/>
      <c r="H424" s="17"/>
      <c r="I424" s="17"/>
      <c r="J424" s="17"/>
      <c r="K424" s="69"/>
      <c r="M424" s="69"/>
      <c r="P424" s="70"/>
      <c r="Q424" s="17"/>
    </row>
    <row r="425" ht="14.25" customHeight="1">
      <c r="B425" s="66"/>
      <c r="C425" s="67"/>
      <c r="D425" s="72"/>
      <c r="E425" s="17"/>
      <c r="F425" s="17"/>
      <c r="G425" s="17"/>
      <c r="H425" s="17"/>
      <c r="I425" s="17"/>
      <c r="J425" s="17"/>
      <c r="K425" s="69"/>
      <c r="M425" s="69"/>
      <c r="P425" s="70"/>
      <c r="Q425" s="17"/>
    </row>
    <row r="426" ht="14.25" customHeight="1">
      <c r="B426" s="66"/>
      <c r="C426" s="67"/>
      <c r="D426" s="72"/>
      <c r="E426" s="17"/>
      <c r="F426" s="17"/>
      <c r="G426" s="17"/>
      <c r="H426" s="17"/>
      <c r="I426" s="17"/>
      <c r="J426" s="17"/>
      <c r="K426" s="69"/>
      <c r="M426" s="69"/>
      <c r="P426" s="70"/>
      <c r="Q426" s="17"/>
    </row>
    <row r="427" ht="14.25" customHeight="1">
      <c r="B427" s="66"/>
      <c r="C427" s="67"/>
      <c r="D427" s="72"/>
      <c r="E427" s="17"/>
      <c r="F427" s="17"/>
      <c r="G427" s="17"/>
      <c r="H427" s="17"/>
      <c r="I427" s="17"/>
      <c r="J427" s="17"/>
      <c r="K427" s="69"/>
      <c r="M427" s="69"/>
      <c r="P427" s="70"/>
      <c r="Q427" s="17"/>
    </row>
    <row r="428" ht="14.25" customHeight="1">
      <c r="B428" s="66"/>
      <c r="C428" s="67"/>
      <c r="D428" s="72"/>
      <c r="E428" s="17"/>
      <c r="F428" s="17"/>
      <c r="G428" s="17"/>
      <c r="H428" s="17"/>
      <c r="I428" s="17"/>
      <c r="J428" s="17"/>
      <c r="K428" s="69"/>
      <c r="M428" s="69"/>
      <c r="P428" s="70"/>
      <c r="Q428" s="17"/>
    </row>
    <row r="429" ht="14.25" customHeight="1">
      <c r="B429" s="66"/>
      <c r="C429" s="67"/>
      <c r="D429" s="72"/>
      <c r="E429" s="17"/>
      <c r="F429" s="17"/>
      <c r="G429" s="17"/>
      <c r="H429" s="17"/>
      <c r="I429" s="17"/>
      <c r="J429" s="17"/>
      <c r="K429" s="69"/>
      <c r="M429" s="69"/>
      <c r="P429" s="70"/>
      <c r="Q429" s="17"/>
    </row>
    <row r="430" ht="14.25" customHeight="1">
      <c r="B430" s="66"/>
      <c r="C430" s="67"/>
      <c r="D430" s="72"/>
      <c r="E430" s="17"/>
      <c r="F430" s="17"/>
      <c r="G430" s="17"/>
      <c r="H430" s="17"/>
      <c r="I430" s="17"/>
      <c r="J430" s="17"/>
      <c r="K430" s="69"/>
      <c r="M430" s="69"/>
      <c r="P430" s="70"/>
      <c r="Q430" s="17"/>
    </row>
    <row r="431" ht="14.25" customHeight="1">
      <c r="B431" s="66"/>
      <c r="C431" s="67"/>
      <c r="D431" s="72"/>
      <c r="E431" s="17"/>
      <c r="F431" s="17"/>
      <c r="G431" s="17"/>
      <c r="H431" s="17"/>
      <c r="I431" s="17"/>
      <c r="J431" s="17"/>
      <c r="K431" s="69"/>
      <c r="M431" s="69"/>
      <c r="P431" s="70"/>
      <c r="Q431" s="17"/>
    </row>
    <row r="432" ht="14.25" customHeight="1">
      <c r="B432" s="66"/>
      <c r="C432" s="67"/>
      <c r="D432" s="72"/>
      <c r="E432" s="17"/>
      <c r="F432" s="17"/>
      <c r="G432" s="17"/>
      <c r="H432" s="17"/>
      <c r="I432" s="17"/>
      <c r="J432" s="17"/>
      <c r="K432" s="69"/>
      <c r="M432" s="69"/>
      <c r="P432" s="70"/>
      <c r="Q432" s="17"/>
    </row>
    <row r="433" ht="14.25" customHeight="1">
      <c r="B433" s="66"/>
      <c r="C433" s="67"/>
      <c r="D433" s="72"/>
      <c r="E433" s="17"/>
      <c r="F433" s="17"/>
      <c r="G433" s="17"/>
      <c r="H433" s="17"/>
      <c r="I433" s="17"/>
      <c r="J433" s="17"/>
      <c r="K433" s="69"/>
      <c r="M433" s="69"/>
      <c r="P433" s="70"/>
      <c r="Q433" s="17"/>
    </row>
    <row r="434" ht="14.25" customHeight="1">
      <c r="B434" s="66"/>
      <c r="C434" s="67"/>
      <c r="D434" s="72"/>
      <c r="E434" s="17"/>
      <c r="F434" s="17"/>
      <c r="G434" s="17"/>
      <c r="H434" s="17"/>
      <c r="I434" s="17"/>
      <c r="J434" s="17"/>
      <c r="K434" s="69"/>
      <c r="M434" s="69"/>
      <c r="P434" s="70"/>
      <c r="Q434" s="17"/>
    </row>
    <row r="435" ht="14.25" customHeight="1">
      <c r="B435" s="66"/>
      <c r="C435" s="67"/>
      <c r="D435" s="72"/>
      <c r="E435" s="17"/>
      <c r="F435" s="17"/>
      <c r="G435" s="17"/>
      <c r="H435" s="17"/>
      <c r="I435" s="17"/>
      <c r="J435" s="17"/>
      <c r="K435" s="69"/>
      <c r="M435" s="69"/>
      <c r="P435" s="70"/>
      <c r="Q435" s="17"/>
    </row>
    <row r="436" ht="14.25" customHeight="1">
      <c r="B436" s="66"/>
      <c r="C436" s="67"/>
      <c r="D436" s="72"/>
      <c r="E436" s="17"/>
      <c r="F436" s="17"/>
      <c r="G436" s="17"/>
      <c r="H436" s="17"/>
      <c r="I436" s="17"/>
      <c r="J436" s="17"/>
      <c r="K436" s="69"/>
      <c r="M436" s="69"/>
      <c r="P436" s="70"/>
      <c r="Q436" s="17"/>
    </row>
    <row r="437" ht="14.25" customHeight="1">
      <c r="B437" s="66"/>
      <c r="C437" s="67"/>
      <c r="D437" s="72"/>
      <c r="E437" s="17"/>
      <c r="F437" s="17"/>
      <c r="G437" s="17"/>
      <c r="H437" s="17"/>
      <c r="I437" s="17"/>
      <c r="J437" s="17"/>
      <c r="K437" s="69"/>
      <c r="M437" s="69"/>
      <c r="P437" s="70"/>
      <c r="Q437" s="17"/>
    </row>
    <row r="438" ht="14.25" customHeight="1">
      <c r="B438" s="66"/>
      <c r="C438" s="67"/>
      <c r="D438" s="72"/>
      <c r="E438" s="17"/>
      <c r="F438" s="17"/>
      <c r="G438" s="17"/>
      <c r="H438" s="17"/>
      <c r="I438" s="17"/>
      <c r="J438" s="17"/>
      <c r="K438" s="69"/>
      <c r="M438" s="69"/>
      <c r="P438" s="70"/>
      <c r="Q438" s="17"/>
    </row>
    <row r="439" ht="14.25" customHeight="1">
      <c r="B439" s="66"/>
      <c r="C439" s="67"/>
      <c r="D439" s="72"/>
      <c r="E439" s="17"/>
      <c r="F439" s="17"/>
      <c r="G439" s="17"/>
      <c r="H439" s="17"/>
      <c r="I439" s="17"/>
      <c r="J439" s="17"/>
      <c r="K439" s="69"/>
      <c r="M439" s="69"/>
      <c r="P439" s="70"/>
      <c r="Q439" s="17"/>
    </row>
    <row r="440" ht="14.25" customHeight="1">
      <c r="B440" s="66"/>
      <c r="C440" s="67"/>
      <c r="D440" s="72"/>
      <c r="E440" s="17"/>
      <c r="F440" s="17"/>
      <c r="G440" s="17"/>
      <c r="H440" s="17"/>
      <c r="I440" s="17"/>
      <c r="J440" s="17"/>
      <c r="K440" s="69"/>
      <c r="M440" s="69"/>
      <c r="P440" s="70"/>
      <c r="Q440" s="17"/>
    </row>
    <row r="441" ht="14.25" customHeight="1">
      <c r="B441" s="66"/>
      <c r="C441" s="67"/>
      <c r="D441" s="72"/>
      <c r="E441" s="17"/>
      <c r="F441" s="17"/>
      <c r="G441" s="17"/>
      <c r="H441" s="17"/>
      <c r="I441" s="17"/>
      <c r="J441" s="17"/>
      <c r="K441" s="69"/>
      <c r="M441" s="69"/>
      <c r="P441" s="70"/>
      <c r="Q441" s="17"/>
    </row>
    <row r="442" ht="14.25" customHeight="1">
      <c r="B442" s="66"/>
      <c r="C442" s="67"/>
      <c r="D442" s="72"/>
      <c r="E442" s="17"/>
      <c r="F442" s="17"/>
      <c r="G442" s="17"/>
      <c r="H442" s="17"/>
      <c r="I442" s="17"/>
      <c r="J442" s="17"/>
      <c r="K442" s="69"/>
      <c r="M442" s="69"/>
      <c r="P442" s="70"/>
      <c r="Q442" s="17"/>
    </row>
    <row r="443" ht="14.25" customHeight="1">
      <c r="B443" s="66"/>
      <c r="C443" s="67"/>
      <c r="D443" s="72"/>
      <c r="E443" s="17"/>
      <c r="F443" s="17"/>
      <c r="G443" s="17"/>
      <c r="H443" s="17"/>
      <c r="I443" s="17"/>
      <c r="J443" s="17"/>
      <c r="K443" s="69"/>
      <c r="M443" s="69"/>
      <c r="P443" s="70"/>
      <c r="Q443" s="17"/>
    </row>
    <row r="444" ht="14.25" customHeight="1">
      <c r="B444" s="66"/>
      <c r="C444" s="67"/>
      <c r="D444" s="72"/>
      <c r="E444" s="17"/>
      <c r="F444" s="17"/>
      <c r="G444" s="17"/>
      <c r="H444" s="17"/>
      <c r="I444" s="17"/>
      <c r="J444" s="17"/>
      <c r="K444" s="69"/>
      <c r="M444" s="69"/>
      <c r="P444" s="70"/>
      <c r="Q444" s="17"/>
    </row>
    <row r="445" ht="14.25" customHeight="1">
      <c r="B445" s="66"/>
      <c r="C445" s="67"/>
      <c r="D445" s="72"/>
      <c r="E445" s="17"/>
      <c r="F445" s="17"/>
      <c r="G445" s="17"/>
      <c r="H445" s="17"/>
      <c r="I445" s="17"/>
      <c r="J445" s="17"/>
      <c r="K445" s="69"/>
      <c r="M445" s="69"/>
      <c r="P445" s="70"/>
      <c r="Q445" s="17"/>
    </row>
    <row r="446" ht="14.25" customHeight="1">
      <c r="B446" s="66"/>
      <c r="C446" s="67"/>
      <c r="D446" s="72"/>
      <c r="E446" s="17"/>
      <c r="F446" s="17"/>
      <c r="G446" s="17"/>
      <c r="H446" s="17"/>
      <c r="I446" s="17"/>
      <c r="J446" s="17"/>
      <c r="K446" s="69"/>
      <c r="M446" s="69"/>
      <c r="P446" s="70"/>
      <c r="Q446" s="17"/>
    </row>
    <row r="447" ht="14.25" customHeight="1">
      <c r="B447" s="66"/>
      <c r="C447" s="67"/>
      <c r="D447" s="72"/>
      <c r="E447" s="17"/>
      <c r="F447" s="17"/>
      <c r="G447" s="17"/>
      <c r="H447" s="17"/>
      <c r="I447" s="17"/>
      <c r="J447" s="17"/>
      <c r="K447" s="69"/>
      <c r="M447" s="69"/>
      <c r="P447" s="70"/>
      <c r="Q447" s="17"/>
    </row>
    <row r="448" ht="14.25" customHeight="1">
      <c r="B448" s="66"/>
      <c r="C448" s="67"/>
      <c r="D448" s="72"/>
      <c r="E448" s="17"/>
      <c r="F448" s="17"/>
      <c r="G448" s="17"/>
      <c r="H448" s="17"/>
      <c r="I448" s="17"/>
      <c r="J448" s="17"/>
      <c r="K448" s="69"/>
      <c r="M448" s="69"/>
      <c r="P448" s="70"/>
      <c r="Q448" s="17"/>
    </row>
    <row r="449" ht="14.25" customHeight="1">
      <c r="B449" s="66"/>
      <c r="C449" s="67"/>
      <c r="D449" s="72"/>
      <c r="E449" s="17"/>
      <c r="F449" s="17"/>
      <c r="G449" s="17"/>
      <c r="H449" s="17"/>
      <c r="I449" s="17"/>
      <c r="J449" s="17"/>
      <c r="K449" s="69"/>
      <c r="M449" s="69"/>
      <c r="P449" s="70"/>
      <c r="Q449" s="17"/>
    </row>
    <row r="450" ht="14.25" customHeight="1">
      <c r="B450" s="66"/>
      <c r="C450" s="67"/>
      <c r="D450" s="72"/>
      <c r="E450" s="17"/>
      <c r="F450" s="17"/>
      <c r="G450" s="17"/>
      <c r="H450" s="17"/>
      <c r="I450" s="17"/>
      <c r="J450" s="17"/>
      <c r="K450" s="69"/>
      <c r="M450" s="69"/>
      <c r="P450" s="70"/>
      <c r="Q450" s="17"/>
    </row>
    <row r="451" ht="14.25" customHeight="1">
      <c r="B451" s="66"/>
      <c r="C451" s="67"/>
      <c r="D451" s="72"/>
      <c r="E451" s="17"/>
      <c r="F451" s="17"/>
      <c r="G451" s="17"/>
      <c r="H451" s="17"/>
      <c r="I451" s="17"/>
      <c r="J451" s="17"/>
      <c r="K451" s="69"/>
      <c r="M451" s="69"/>
      <c r="P451" s="70"/>
      <c r="Q451" s="17"/>
    </row>
    <row r="452" ht="14.25" customHeight="1">
      <c r="B452" s="66"/>
      <c r="C452" s="67"/>
      <c r="D452" s="72"/>
      <c r="E452" s="17"/>
      <c r="F452" s="17"/>
      <c r="G452" s="17"/>
      <c r="H452" s="17"/>
      <c r="I452" s="17"/>
      <c r="J452" s="17"/>
      <c r="K452" s="69"/>
      <c r="M452" s="69"/>
      <c r="P452" s="70"/>
      <c r="Q452" s="17"/>
    </row>
    <row r="453" ht="14.25" customHeight="1">
      <c r="B453" s="66"/>
      <c r="C453" s="67"/>
      <c r="D453" s="72"/>
      <c r="E453" s="17"/>
      <c r="F453" s="17"/>
      <c r="G453" s="17"/>
      <c r="H453" s="17"/>
      <c r="I453" s="17"/>
      <c r="J453" s="17"/>
      <c r="K453" s="69"/>
      <c r="M453" s="69"/>
      <c r="P453" s="70"/>
      <c r="Q453" s="17"/>
    </row>
    <row r="454" ht="14.25" customHeight="1">
      <c r="B454" s="66"/>
      <c r="C454" s="67"/>
      <c r="D454" s="72"/>
      <c r="E454" s="17"/>
      <c r="F454" s="17"/>
      <c r="G454" s="17"/>
      <c r="H454" s="17"/>
      <c r="I454" s="17"/>
      <c r="J454" s="17"/>
      <c r="K454" s="69"/>
      <c r="M454" s="69"/>
      <c r="P454" s="70"/>
      <c r="Q454" s="17"/>
    </row>
    <row r="455" ht="14.25" customHeight="1">
      <c r="B455" s="66"/>
      <c r="C455" s="67"/>
      <c r="D455" s="72"/>
      <c r="E455" s="17"/>
      <c r="F455" s="17"/>
      <c r="G455" s="17"/>
      <c r="H455" s="17"/>
      <c r="I455" s="17"/>
      <c r="J455" s="17"/>
      <c r="K455" s="69"/>
      <c r="M455" s="69"/>
      <c r="P455" s="70"/>
      <c r="Q455" s="17"/>
    </row>
    <row r="456" ht="14.25" customHeight="1">
      <c r="B456" s="66"/>
      <c r="C456" s="67"/>
      <c r="D456" s="72"/>
      <c r="E456" s="17"/>
      <c r="F456" s="17"/>
      <c r="G456" s="17"/>
      <c r="H456" s="17"/>
      <c r="I456" s="17"/>
      <c r="J456" s="17"/>
      <c r="K456" s="69"/>
      <c r="M456" s="69"/>
      <c r="P456" s="70"/>
      <c r="Q456" s="17"/>
    </row>
    <row r="457" ht="14.25" customHeight="1">
      <c r="B457" s="66"/>
      <c r="C457" s="67"/>
      <c r="D457" s="72"/>
      <c r="E457" s="17"/>
      <c r="F457" s="17"/>
      <c r="G457" s="17"/>
      <c r="H457" s="17"/>
      <c r="I457" s="17"/>
      <c r="J457" s="17"/>
      <c r="K457" s="69"/>
      <c r="M457" s="69"/>
      <c r="P457" s="70"/>
      <c r="Q457" s="17"/>
    </row>
    <row r="458" ht="14.25" customHeight="1">
      <c r="B458" s="66"/>
      <c r="C458" s="67"/>
      <c r="D458" s="72"/>
      <c r="E458" s="17"/>
      <c r="F458" s="17"/>
      <c r="G458" s="17"/>
      <c r="H458" s="17"/>
      <c r="I458" s="17"/>
      <c r="J458" s="17"/>
      <c r="K458" s="69"/>
      <c r="M458" s="69"/>
      <c r="P458" s="70"/>
      <c r="Q458" s="17"/>
    </row>
    <row r="459" ht="14.25" customHeight="1">
      <c r="B459" s="66"/>
      <c r="C459" s="67"/>
      <c r="D459" s="72"/>
      <c r="E459" s="17"/>
      <c r="F459" s="17"/>
      <c r="G459" s="17"/>
      <c r="H459" s="17"/>
      <c r="I459" s="17"/>
      <c r="J459" s="17"/>
      <c r="K459" s="69"/>
      <c r="M459" s="69"/>
      <c r="P459" s="70"/>
      <c r="Q459" s="17"/>
    </row>
    <row r="460" ht="14.25" customHeight="1">
      <c r="B460" s="66"/>
      <c r="C460" s="67"/>
      <c r="D460" s="72"/>
      <c r="E460" s="17"/>
      <c r="F460" s="17"/>
      <c r="G460" s="17"/>
      <c r="H460" s="17"/>
      <c r="I460" s="17"/>
      <c r="J460" s="17"/>
      <c r="K460" s="69"/>
      <c r="M460" s="69"/>
      <c r="P460" s="70"/>
      <c r="Q460" s="17"/>
    </row>
    <row r="461" ht="14.25" customHeight="1">
      <c r="B461" s="66"/>
      <c r="C461" s="67"/>
      <c r="D461" s="72"/>
      <c r="E461" s="17"/>
      <c r="F461" s="17"/>
      <c r="G461" s="17"/>
      <c r="H461" s="17"/>
      <c r="I461" s="17"/>
      <c r="J461" s="17"/>
      <c r="K461" s="69"/>
      <c r="M461" s="69"/>
      <c r="P461" s="70"/>
      <c r="Q461" s="17"/>
    </row>
    <row r="462" ht="14.25" customHeight="1">
      <c r="B462" s="66"/>
      <c r="C462" s="67"/>
      <c r="D462" s="72"/>
      <c r="E462" s="17"/>
      <c r="F462" s="17"/>
      <c r="G462" s="17"/>
      <c r="H462" s="17"/>
      <c r="I462" s="17"/>
      <c r="J462" s="17"/>
      <c r="K462" s="69"/>
      <c r="M462" s="69"/>
      <c r="P462" s="70"/>
      <c r="Q462" s="17"/>
    </row>
    <row r="463" ht="14.25" customHeight="1">
      <c r="B463" s="66"/>
      <c r="C463" s="67"/>
      <c r="D463" s="72"/>
      <c r="E463" s="17"/>
      <c r="F463" s="17"/>
      <c r="G463" s="17"/>
      <c r="H463" s="17"/>
      <c r="I463" s="17"/>
      <c r="J463" s="17"/>
      <c r="K463" s="69"/>
      <c r="M463" s="69"/>
      <c r="P463" s="70"/>
      <c r="Q463" s="17"/>
    </row>
    <row r="464" ht="14.25" customHeight="1">
      <c r="B464" s="66"/>
      <c r="C464" s="67"/>
      <c r="D464" s="72"/>
      <c r="E464" s="17"/>
      <c r="F464" s="17"/>
      <c r="G464" s="17"/>
      <c r="H464" s="17"/>
      <c r="I464" s="17"/>
      <c r="J464" s="17"/>
      <c r="K464" s="69"/>
      <c r="M464" s="69"/>
      <c r="P464" s="70"/>
      <c r="Q464" s="17"/>
    </row>
    <row r="465" ht="14.25" customHeight="1">
      <c r="B465" s="66"/>
      <c r="C465" s="67"/>
      <c r="D465" s="72"/>
      <c r="E465" s="17"/>
      <c r="F465" s="17"/>
      <c r="G465" s="17"/>
      <c r="H465" s="17"/>
      <c r="I465" s="17"/>
      <c r="J465" s="17"/>
      <c r="K465" s="69"/>
      <c r="M465" s="69"/>
      <c r="P465" s="70"/>
      <c r="Q465" s="17"/>
    </row>
    <row r="466" ht="14.25" customHeight="1">
      <c r="B466" s="66"/>
      <c r="C466" s="67"/>
      <c r="D466" s="72"/>
      <c r="E466" s="17"/>
      <c r="F466" s="17"/>
      <c r="G466" s="17"/>
      <c r="H466" s="17"/>
      <c r="I466" s="17"/>
      <c r="J466" s="17"/>
      <c r="K466" s="69"/>
      <c r="M466" s="69"/>
      <c r="P466" s="70"/>
      <c r="Q466" s="17"/>
    </row>
    <row r="467" ht="14.25" customHeight="1">
      <c r="B467" s="66"/>
      <c r="C467" s="67"/>
      <c r="D467" s="72"/>
      <c r="E467" s="17"/>
      <c r="F467" s="17"/>
      <c r="G467" s="17"/>
      <c r="H467" s="17"/>
      <c r="I467" s="17"/>
      <c r="J467" s="17"/>
      <c r="K467" s="69"/>
      <c r="M467" s="69"/>
      <c r="P467" s="70"/>
      <c r="Q467" s="17"/>
    </row>
    <row r="468" ht="14.25" customHeight="1">
      <c r="B468" s="66"/>
      <c r="C468" s="67"/>
      <c r="D468" s="72"/>
      <c r="E468" s="17"/>
      <c r="F468" s="17"/>
      <c r="G468" s="17"/>
      <c r="H468" s="17"/>
      <c r="I468" s="17"/>
      <c r="J468" s="17"/>
      <c r="K468" s="69"/>
      <c r="M468" s="69"/>
      <c r="P468" s="70"/>
      <c r="Q468" s="17"/>
    </row>
    <row r="469" ht="14.25" customHeight="1">
      <c r="B469" s="66"/>
      <c r="C469" s="67"/>
      <c r="D469" s="72"/>
      <c r="E469" s="17"/>
      <c r="F469" s="17"/>
      <c r="G469" s="17"/>
      <c r="H469" s="17"/>
      <c r="I469" s="17"/>
      <c r="J469" s="17"/>
      <c r="K469" s="69"/>
      <c r="M469" s="69"/>
      <c r="P469" s="70"/>
      <c r="Q469" s="17"/>
    </row>
    <row r="470" ht="14.25" customHeight="1">
      <c r="B470" s="66"/>
      <c r="C470" s="67"/>
      <c r="D470" s="72"/>
      <c r="E470" s="17"/>
      <c r="F470" s="17"/>
      <c r="G470" s="17"/>
      <c r="H470" s="17"/>
      <c r="I470" s="17"/>
      <c r="J470" s="17"/>
      <c r="K470" s="69"/>
      <c r="M470" s="69"/>
      <c r="P470" s="70"/>
      <c r="Q470" s="17"/>
    </row>
    <row r="471" ht="14.25" customHeight="1">
      <c r="B471" s="66"/>
      <c r="C471" s="67"/>
      <c r="D471" s="72"/>
      <c r="E471" s="17"/>
      <c r="F471" s="17"/>
      <c r="G471" s="17"/>
      <c r="H471" s="17"/>
      <c r="I471" s="17"/>
      <c r="J471" s="17"/>
      <c r="K471" s="69"/>
      <c r="M471" s="69"/>
      <c r="P471" s="70"/>
      <c r="Q471" s="17"/>
    </row>
    <row r="472" ht="14.25" customHeight="1">
      <c r="B472" s="66"/>
      <c r="C472" s="67"/>
      <c r="D472" s="72"/>
      <c r="E472" s="17"/>
      <c r="F472" s="17"/>
      <c r="G472" s="17"/>
      <c r="H472" s="17"/>
      <c r="I472" s="17"/>
      <c r="J472" s="17"/>
      <c r="K472" s="69"/>
      <c r="M472" s="69"/>
      <c r="P472" s="70"/>
      <c r="Q472" s="17"/>
    </row>
    <row r="473" ht="14.25" customHeight="1">
      <c r="B473" s="66"/>
      <c r="C473" s="67"/>
      <c r="D473" s="72"/>
      <c r="E473" s="17"/>
      <c r="F473" s="17"/>
      <c r="G473" s="17"/>
      <c r="H473" s="17"/>
      <c r="I473" s="17"/>
      <c r="J473" s="17"/>
      <c r="K473" s="69"/>
      <c r="M473" s="69"/>
      <c r="P473" s="70"/>
      <c r="Q473" s="17"/>
    </row>
    <row r="474" ht="14.25" customHeight="1">
      <c r="B474" s="66"/>
      <c r="C474" s="67"/>
      <c r="D474" s="72"/>
      <c r="E474" s="17"/>
      <c r="F474" s="17"/>
      <c r="G474" s="17"/>
      <c r="H474" s="17"/>
      <c r="I474" s="17"/>
      <c r="J474" s="17"/>
      <c r="K474" s="69"/>
      <c r="M474" s="69"/>
      <c r="P474" s="70"/>
      <c r="Q474" s="17"/>
    </row>
    <row r="475" ht="14.25" customHeight="1">
      <c r="B475" s="66"/>
      <c r="C475" s="67"/>
      <c r="D475" s="72"/>
      <c r="E475" s="17"/>
      <c r="F475" s="17"/>
      <c r="G475" s="17"/>
      <c r="H475" s="17"/>
      <c r="I475" s="17"/>
      <c r="J475" s="17"/>
      <c r="K475" s="69"/>
      <c r="M475" s="69"/>
      <c r="P475" s="70"/>
      <c r="Q475" s="17"/>
    </row>
    <row r="476" ht="14.25" customHeight="1">
      <c r="B476" s="66"/>
      <c r="C476" s="67"/>
      <c r="D476" s="72"/>
      <c r="E476" s="17"/>
      <c r="F476" s="17"/>
      <c r="G476" s="17"/>
      <c r="H476" s="17"/>
      <c r="I476" s="17"/>
      <c r="J476" s="17"/>
      <c r="K476" s="69"/>
      <c r="M476" s="69"/>
      <c r="P476" s="70"/>
      <c r="Q476" s="17"/>
    </row>
    <row r="477" ht="14.25" customHeight="1">
      <c r="B477" s="66"/>
      <c r="C477" s="67"/>
      <c r="D477" s="72"/>
      <c r="E477" s="17"/>
      <c r="F477" s="17"/>
      <c r="G477" s="17"/>
      <c r="H477" s="17"/>
      <c r="I477" s="17"/>
      <c r="J477" s="17"/>
      <c r="K477" s="69"/>
      <c r="M477" s="69"/>
      <c r="P477" s="70"/>
      <c r="Q477" s="17"/>
    </row>
    <row r="478" ht="14.25" customHeight="1">
      <c r="B478" s="66"/>
      <c r="C478" s="67"/>
      <c r="D478" s="72"/>
      <c r="E478" s="17"/>
      <c r="F478" s="17"/>
      <c r="G478" s="17"/>
      <c r="H478" s="17"/>
      <c r="I478" s="17"/>
      <c r="J478" s="17"/>
      <c r="K478" s="69"/>
      <c r="M478" s="69"/>
      <c r="P478" s="70"/>
      <c r="Q478" s="17"/>
    </row>
    <row r="479" ht="14.25" customHeight="1">
      <c r="B479" s="66"/>
      <c r="C479" s="67"/>
      <c r="D479" s="72"/>
      <c r="E479" s="17"/>
      <c r="F479" s="17"/>
      <c r="G479" s="17"/>
      <c r="H479" s="17"/>
      <c r="I479" s="17"/>
      <c r="J479" s="17"/>
      <c r="K479" s="69"/>
      <c r="M479" s="69"/>
      <c r="P479" s="70"/>
      <c r="Q479" s="17"/>
    </row>
    <row r="480" ht="14.25" customHeight="1">
      <c r="B480" s="66"/>
      <c r="C480" s="67"/>
      <c r="D480" s="72"/>
      <c r="E480" s="17"/>
      <c r="F480" s="17"/>
      <c r="G480" s="17"/>
      <c r="H480" s="17"/>
      <c r="I480" s="17"/>
      <c r="J480" s="17"/>
      <c r="K480" s="69"/>
      <c r="M480" s="69"/>
      <c r="P480" s="70"/>
      <c r="Q480" s="17"/>
    </row>
    <row r="481" ht="14.25" customHeight="1">
      <c r="B481" s="66"/>
      <c r="C481" s="67"/>
      <c r="D481" s="72"/>
      <c r="E481" s="17"/>
      <c r="F481" s="17"/>
      <c r="G481" s="17"/>
      <c r="H481" s="17"/>
      <c r="I481" s="17"/>
      <c r="J481" s="17"/>
      <c r="K481" s="69"/>
      <c r="M481" s="69"/>
      <c r="P481" s="70"/>
      <c r="Q481" s="17"/>
    </row>
    <row r="482" ht="14.25" customHeight="1">
      <c r="B482" s="66"/>
      <c r="C482" s="67"/>
      <c r="D482" s="72"/>
      <c r="E482" s="17"/>
      <c r="F482" s="17"/>
      <c r="G482" s="17"/>
      <c r="H482" s="17"/>
      <c r="I482" s="17"/>
      <c r="J482" s="17"/>
      <c r="K482" s="69"/>
      <c r="M482" s="69"/>
      <c r="P482" s="70"/>
      <c r="Q482" s="17"/>
    </row>
    <row r="483" ht="14.25" customHeight="1">
      <c r="B483" s="66"/>
      <c r="C483" s="67"/>
      <c r="D483" s="72"/>
      <c r="E483" s="17"/>
      <c r="F483" s="17"/>
      <c r="G483" s="17"/>
      <c r="H483" s="17"/>
      <c r="I483" s="17"/>
      <c r="J483" s="17"/>
      <c r="K483" s="69"/>
      <c r="M483" s="69"/>
      <c r="P483" s="70"/>
      <c r="Q483" s="17"/>
    </row>
    <row r="484" ht="14.25" customHeight="1">
      <c r="B484" s="66"/>
      <c r="C484" s="67"/>
      <c r="D484" s="72"/>
      <c r="E484" s="17"/>
      <c r="F484" s="17"/>
      <c r="G484" s="17"/>
      <c r="H484" s="17"/>
      <c r="I484" s="17"/>
      <c r="J484" s="17"/>
      <c r="K484" s="69"/>
      <c r="M484" s="69"/>
      <c r="P484" s="70"/>
      <c r="Q484" s="17"/>
    </row>
    <row r="485" ht="14.25" customHeight="1">
      <c r="B485" s="66"/>
      <c r="C485" s="67"/>
      <c r="D485" s="72"/>
      <c r="E485" s="17"/>
      <c r="F485" s="17"/>
      <c r="G485" s="17"/>
      <c r="H485" s="17"/>
      <c r="I485" s="17"/>
      <c r="J485" s="17"/>
      <c r="K485" s="69"/>
      <c r="M485" s="69"/>
      <c r="P485" s="70"/>
      <c r="Q485" s="17"/>
    </row>
    <row r="486" ht="14.25" customHeight="1">
      <c r="B486" s="66"/>
      <c r="C486" s="67"/>
      <c r="D486" s="72"/>
      <c r="E486" s="17"/>
      <c r="F486" s="17"/>
      <c r="G486" s="17"/>
      <c r="H486" s="17"/>
      <c r="I486" s="17"/>
      <c r="J486" s="17"/>
      <c r="K486" s="69"/>
      <c r="M486" s="69"/>
      <c r="P486" s="70"/>
      <c r="Q486" s="17"/>
    </row>
    <row r="487" ht="14.25" customHeight="1">
      <c r="B487" s="66"/>
      <c r="C487" s="67"/>
      <c r="D487" s="72"/>
      <c r="E487" s="17"/>
      <c r="F487" s="17"/>
      <c r="G487" s="17"/>
      <c r="H487" s="17"/>
      <c r="I487" s="17"/>
      <c r="J487" s="17"/>
      <c r="K487" s="69"/>
      <c r="M487" s="69"/>
      <c r="P487" s="70"/>
      <c r="Q487" s="17"/>
    </row>
    <row r="488" ht="14.25" customHeight="1">
      <c r="B488" s="66"/>
      <c r="C488" s="67"/>
      <c r="D488" s="72"/>
      <c r="E488" s="17"/>
      <c r="F488" s="17"/>
      <c r="G488" s="17"/>
      <c r="H488" s="17"/>
      <c r="I488" s="17"/>
      <c r="J488" s="17"/>
      <c r="K488" s="69"/>
      <c r="M488" s="69"/>
      <c r="P488" s="70"/>
      <c r="Q488" s="17"/>
    </row>
    <row r="489" ht="14.25" customHeight="1">
      <c r="B489" s="66"/>
      <c r="C489" s="67"/>
      <c r="D489" s="72"/>
      <c r="E489" s="17"/>
      <c r="F489" s="17"/>
      <c r="G489" s="17"/>
      <c r="H489" s="17"/>
      <c r="I489" s="17"/>
      <c r="J489" s="17"/>
      <c r="K489" s="69"/>
      <c r="M489" s="69"/>
      <c r="P489" s="70"/>
      <c r="Q489" s="17"/>
    </row>
    <row r="490" ht="14.25" customHeight="1">
      <c r="B490" s="66"/>
      <c r="C490" s="67"/>
      <c r="D490" s="72"/>
      <c r="E490" s="17"/>
      <c r="F490" s="17"/>
      <c r="G490" s="17"/>
      <c r="H490" s="17"/>
      <c r="I490" s="17"/>
      <c r="J490" s="17"/>
      <c r="K490" s="69"/>
      <c r="M490" s="69"/>
      <c r="P490" s="70"/>
      <c r="Q490" s="17"/>
    </row>
    <row r="491" ht="14.25" customHeight="1">
      <c r="B491" s="66"/>
      <c r="C491" s="67"/>
      <c r="D491" s="72"/>
      <c r="E491" s="17"/>
      <c r="F491" s="17"/>
      <c r="G491" s="17"/>
      <c r="H491" s="17"/>
      <c r="I491" s="17"/>
      <c r="J491" s="17"/>
      <c r="K491" s="69"/>
      <c r="M491" s="69"/>
      <c r="P491" s="70"/>
      <c r="Q491" s="17"/>
    </row>
    <row r="492" ht="14.25" customHeight="1">
      <c r="B492" s="66"/>
      <c r="C492" s="67"/>
      <c r="D492" s="72"/>
      <c r="E492" s="17"/>
      <c r="F492" s="17"/>
      <c r="G492" s="17"/>
      <c r="H492" s="17"/>
      <c r="I492" s="17"/>
      <c r="J492" s="17"/>
      <c r="K492" s="69"/>
      <c r="M492" s="69"/>
      <c r="P492" s="70"/>
      <c r="Q492" s="17"/>
    </row>
    <row r="493" ht="14.25" customHeight="1">
      <c r="B493" s="66"/>
      <c r="C493" s="67"/>
      <c r="D493" s="72"/>
      <c r="E493" s="17"/>
      <c r="F493" s="17"/>
      <c r="G493" s="17"/>
      <c r="H493" s="17"/>
      <c r="I493" s="17"/>
      <c r="J493" s="17"/>
      <c r="K493" s="69"/>
      <c r="M493" s="69"/>
      <c r="P493" s="70"/>
      <c r="Q493" s="17"/>
    </row>
    <row r="494" ht="14.25" customHeight="1">
      <c r="B494" s="66"/>
      <c r="C494" s="67"/>
      <c r="D494" s="72"/>
      <c r="E494" s="17"/>
      <c r="F494" s="17"/>
      <c r="G494" s="17"/>
      <c r="H494" s="17"/>
      <c r="I494" s="17"/>
      <c r="J494" s="17"/>
      <c r="K494" s="69"/>
      <c r="M494" s="69"/>
      <c r="P494" s="70"/>
      <c r="Q494" s="17"/>
    </row>
    <row r="495" ht="14.25" customHeight="1">
      <c r="B495" s="66"/>
      <c r="C495" s="67"/>
      <c r="D495" s="72"/>
      <c r="E495" s="17"/>
      <c r="F495" s="17"/>
      <c r="G495" s="17"/>
      <c r="H495" s="17"/>
      <c r="I495" s="17"/>
      <c r="J495" s="17"/>
      <c r="K495" s="69"/>
      <c r="M495" s="69"/>
      <c r="P495" s="70"/>
      <c r="Q495" s="17"/>
    </row>
    <row r="496" ht="14.25" customHeight="1">
      <c r="B496" s="66"/>
      <c r="C496" s="67"/>
      <c r="D496" s="72"/>
      <c r="E496" s="17"/>
      <c r="F496" s="17"/>
      <c r="G496" s="17"/>
      <c r="H496" s="17"/>
      <c r="I496" s="17"/>
      <c r="J496" s="17"/>
      <c r="K496" s="69"/>
      <c r="M496" s="69"/>
      <c r="P496" s="70"/>
      <c r="Q496" s="17"/>
    </row>
    <row r="497" ht="14.25" customHeight="1">
      <c r="B497" s="66"/>
      <c r="C497" s="67"/>
      <c r="D497" s="72"/>
      <c r="E497" s="17"/>
      <c r="F497" s="17"/>
      <c r="G497" s="17"/>
      <c r="H497" s="17"/>
      <c r="I497" s="17"/>
      <c r="J497" s="17"/>
      <c r="K497" s="69"/>
      <c r="M497" s="69"/>
      <c r="P497" s="70"/>
      <c r="Q497" s="17"/>
    </row>
    <row r="498" ht="14.25" customHeight="1">
      <c r="B498" s="66"/>
      <c r="C498" s="67"/>
      <c r="D498" s="72"/>
      <c r="E498" s="17"/>
      <c r="F498" s="17"/>
      <c r="G498" s="17"/>
      <c r="H498" s="17"/>
      <c r="I498" s="17"/>
      <c r="J498" s="17"/>
      <c r="K498" s="69"/>
      <c r="M498" s="69"/>
      <c r="P498" s="70"/>
      <c r="Q498" s="17"/>
    </row>
    <row r="499" ht="14.25" customHeight="1">
      <c r="B499" s="66"/>
      <c r="C499" s="67"/>
      <c r="D499" s="72"/>
      <c r="E499" s="17"/>
      <c r="F499" s="17"/>
      <c r="G499" s="17"/>
      <c r="H499" s="17"/>
      <c r="I499" s="17"/>
      <c r="J499" s="17"/>
      <c r="K499" s="69"/>
      <c r="M499" s="69"/>
      <c r="P499" s="70"/>
      <c r="Q499" s="17"/>
    </row>
    <row r="500" ht="14.25" customHeight="1">
      <c r="B500" s="66"/>
      <c r="C500" s="67"/>
      <c r="D500" s="72"/>
      <c r="E500" s="17"/>
      <c r="F500" s="17"/>
      <c r="G500" s="17"/>
      <c r="H500" s="17"/>
      <c r="I500" s="17"/>
      <c r="J500" s="17"/>
      <c r="K500" s="69"/>
      <c r="M500" s="69"/>
      <c r="P500" s="70"/>
      <c r="Q500" s="17"/>
    </row>
    <row r="501" ht="14.25" customHeight="1">
      <c r="B501" s="66"/>
      <c r="C501" s="67"/>
      <c r="D501" s="72"/>
      <c r="E501" s="17"/>
      <c r="F501" s="17"/>
      <c r="G501" s="17"/>
      <c r="H501" s="17"/>
      <c r="I501" s="17"/>
      <c r="J501" s="17"/>
      <c r="K501" s="69"/>
      <c r="M501" s="69"/>
      <c r="P501" s="70"/>
      <c r="Q501" s="17"/>
    </row>
    <row r="502" ht="14.25" customHeight="1">
      <c r="B502" s="66"/>
      <c r="C502" s="67"/>
      <c r="D502" s="72"/>
      <c r="E502" s="17"/>
      <c r="F502" s="17"/>
      <c r="G502" s="17"/>
      <c r="H502" s="17"/>
      <c r="I502" s="17"/>
      <c r="J502" s="17"/>
      <c r="K502" s="69"/>
      <c r="M502" s="69"/>
      <c r="P502" s="70"/>
      <c r="Q502" s="17"/>
    </row>
    <row r="503" ht="14.25" customHeight="1">
      <c r="B503" s="66"/>
      <c r="C503" s="67"/>
      <c r="D503" s="72"/>
      <c r="E503" s="17"/>
      <c r="F503" s="17"/>
      <c r="G503" s="17"/>
      <c r="H503" s="17"/>
      <c r="I503" s="17"/>
      <c r="J503" s="17"/>
      <c r="K503" s="69"/>
      <c r="M503" s="69"/>
      <c r="P503" s="70"/>
      <c r="Q503" s="17"/>
    </row>
    <row r="504" ht="14.25" customHeight="1">
      <c r="B504" s="66"/>
      <c r="C504" s="67"/>
      <c r="D504" s="72"/>
      <c r="E504" s="17"/>
      <c r="F504" s="17"/>
      <c r="G504" s="17"/>
      <c r="H504" s="17"/>
      <c r="I504" s="17"/>
      <c r="J504" s="17"/>
      <c r="K504" s="69"/>
      <c r="M504" s="69"/>
      <c r="P504" s="70"/>
      <c r="Q504" s="17"/>
    </row>
    <row r="505" ht="14.25" customHeight="1">
      <c r="B505" s="66"/>
      <c r="C505" s="67"/>
      <c r="D505" s="72"/>
      <c r="E505" s="17"/>
      <c r="F505" s="17"/>
      <c r="G505" s="17"/>
      <c r="H505" s="17"/>
      <c r="I505" s="17"/>
      <c r="J505" s="17"/>
      <c r="K505" s="69"/>
      <c r="M505" s="69"/>
      <c r="P505" s="70"/>
      <c r="Q505" s="17"/>
    </row>
    <row r="506" ht="14.25" customHeight="1">
      <c r="B506" s="66"/>
      <c r="C506" s="67"/>
      <c r="D506" s="72"/>
      <c r="E506" s="17"/>
      <c r="F506" s="17"/>
      <c r="G506" s="17"/>
      <c r="H506" s="17"/>
      <c r="I506" s="17"/>
      <c r="J506" s="17"/>
      <c r="K506" s="69"/>
      <c r="M506" s="69"/>
      <c r="P506" s="70"/>
      <c r="Q506" s="17"/>
    </row>
    <row r="507" ht="14.25" customHeight="1">
      <c r="B507" s="66"/>
      <c r="C507" s="67"/>
      <c r="D507" s="72"/>
      <c r="E507" s="17"/>
      <c r="F507" s="17"/>
      <c r="G507" s="17"/>
      <c r="H507" s="17"/>
      <c r="I507" s="17"/>
      <c r="J507" s="17"/>
      <c r="K507" s="69"/>
      <c r="M507" s="69"/>
      <c r="P507" s="70"/>
      <c r="Q507" s="17"/>
    </row>
    <row r="508" ht="14.25" customHeight="1">
      <c r="B508" s="66"/>
      <c r="C508" s="67"/>
      <c r="D508" s="72"/>
      <c r="E508" s="17"/>
      <c r="F508" s="17"/>
      <c r="G508" s="17"/>
      <c r="H508" s="17"/>
      <c r="I508" s="17"/>
      <c r="J508" s="17"/>
      <c r="K508" s="69"/>
      <c r="M508" s="69"/>
      <c r="P508" s="70"/>
      <c r="Q508" s="17"/>
    </row>
    <row r="509" ht="14.25" customHeight="1">
      <c r="B509" s="66"/>
      <c r="C509" s="67"/>
      <c r="D509" s="72"/>
      <c r="E509" s="17"/>
      <c r="F509" s="17"/>
      <c r="G509" s="17"/>
      <c r="H509" s="17"/>
      <c r="I509" s="17"/>
      <c r="J509" s="17"/>
      <c r="K509" s="69"/>
      <c r="M509" s="69"/>
      <c r="P509" s="70"/>
      <c r="Q509" s="17"/>
    </row>
    <row r="510" ht="14.25" customHeight="1">
      <c r="B510" s="66"/>
      <c r="C510" s="67"/>
      <c r="D510" s="72"/>
      <c r="E510" s="17"/>
      <c r="F510" s="17"/>
      <c r="G510" s="17"/>
      <c r="H510" s="17"/>
      <c r="I510" s="17"/>
      <c r="J510" s="17"/>
      <c r="K510" s="69"/>
      <c r="M510" s="69"/>
      <c r="P510" s="70"/>
      <c r="Q510" s="17"/>
    </row>
    <row r="511" ht="14.25" customHeight="1">
      <c r="B511" s="66"/>
      <c r="C511" s="67"/>
      <c r="D511" s="72"/>
      <c r="E511" s="17"/>
      <c r="F511" s="17"/>
      <c r="G511" s="17"/>
      <c r="H511" s="17"/>
      <c r="I511" s="17"/>
      <c r="J511" s="17"/>
      <c r="K511" s="69"/>
      <c r="M511" s="69"/>
      <c r="P511" s="70"/>
      <c r="Q511" s="17"/>
    </row>
    <row r="512" ht="14.25" customHeight="1">
      <c r="B512" s="66"/>
      <c r="C512" s="67"/>
      <c r="D512" s="72"/>
      <c r="E512" s="17"/>
      <c r="F512" s="17"/>
      <c r="G512" s="17"/>
      <c r="H512" s="17"/>
      <c r="I512" s="17"/>
      <c r="J512" s="17"/>
      <c r="K512" s="69"/>
      <c r="M512" s="69"/>
      <c r="P512" s="70"/>
      <c r="Q512" s="17"/>
    </row>
    <row r="513" ht="14.25" customHeight="1">
      <c r="B513" s="66"/>
      <c r="C513" s="67"/>
      <c r="D513" s="72"/>
      <c r="E513" s="17"/>
      <c r="F513" s="17"/>
      <c r="G513" s="17"/>
      <c r="H513" s="17"/>
      <c r="I513" s="17"/>
      <c r="J513" s="17"/>
      <c r="K513" s="69"/>
      <c r="M513" s="69"/>
      <c r="P513" s="70"/>
      <c r="Q513" s="17"/>
    </row>
    <row r="514" ht="14.25" customHeight="1">
      <c r="B514" s="66"/>
      <c r="C514" s="67"/>
      <c r="D514" s="72"/>
      <c r="E514" s="17"/>
      <c r="F514" s="17"/>
      <c r="G514" s="17"/>
      <c r="H514" s="17"/>
      <c r="I514" s="17"/>
      <c r="J514" s="17"/>
      <c r="K514" s="69"/>
      <c r="M514" s="69"/>
      <c r="P514" s="70"/>
      <c r="Q514" s="17"/>
    </row>
    <row r="515" ht="14.25" customHeight="1">
      <c r="B515" s="66"/>
      <c r="C515" s="67"/>
      <c r="D515" s="72"/>
      <c r="E515" s="17"/>
      <c r="F515" s="17"/>
      <c r="G515" s="17"/>
      <c r="H515" s="17"/>
      <c r="I515" s="17"/>
      <c r="J515" s="17"/>
      <c r="K515" s="69"/>
      <c r="M515" s="69"/>
      <c r="P515" s="70"/>
      <c r="Q515" s="17"/>
    </row>
    <row r="516" ht="14.25" customHeight="1">
      <c r="B516" s="66"/>
      <c r="C516" s="67"/>
      <c r="D516" s="72"/>
      <c r="E516" s="17"/>
      <c r="F516" s="17"/>
      <c r="G516" s="17"/>
      <c r="H516" s="17"/>
      <c r="I516" s="17"/>
      <c r="J516" s="17"/>
      <c r="K516" s="69"/>
      <c r="M516" s="69"/>
      <c r="P516" s="70"/>
      <c r="Q516" s="17"/>
    </row>
    <row r="517" ht="14.25" customHeight="1">
      <c r="B517" s="66"/>
      <c r="C517" s="67"/>
      <c r="D517" s="72"/>
      <c r="E517" s="17"/>
      <c r="F517" s="17"/>
      <c r="G517" s="17"/>
      <c r="H517" s="17"/>
      <c r="I517" s="17"/>
      <c r="J517" s="17"/>
      <c r="K517" s="69"/>
      <c r="M517" s="69"/>
      <c r="P517" s="70"/>
      <c r="Q517" s="17"/>
    </row>
    <row r="518" ht="14.25" customHeight="1">
      <c r="B518" s="66"/>
      <c r="C518" s="67"/>
      <c r="D518" s="72"/>
      <c r="E518" s="17"/>
      <c r="F518" s="17"/>
      <c r="G518" s="17"/>
      <c r="H518" s="17"/>
      <c r="I518" s="17"/>
      <c r="J518" s="17"/>
      <c r="K518" s="69"/>
      <c r="M518" s="69"/>
      <c r="P518" s="70"/>
      <c r="Q518" s="17"/>
    </row>
    <row r="519" ht="14.25" customHeight="1">
      <c r="B519" s="66"/>
      <c r="C519" s="67"/>
      <c r="D519" s="72"/>
      <c r="E519" s="17"/>
      <c r="F519" s="17"/>
      <c r="G519" s="17"/>
      <c r="H519" s="17"/>
      <c r="I519" s="17"/>
      <c r="J519" s="17"/>
      <c r="K519" s="69"/>
      <c r="M519" s="69"/>
      <c r="P519" s="70"/>
      <c r="Q519" s="17"/>
    </row>
    <row r="520" ht="14.25" customHeight="1">
      <c r="B520" s="66"/>
      <c r="C520" s="67"/>
      <c r="D520" s="72"/>
      <c r="E520" s="17"/>
      <c r="F520" s="17"/>
      <c r="G520" s="17"/>
      <c r="H520" s="17"/>
      <c r="I520" s="17"/>
      <c r="J520" s="17"/>
      <c r="K520" s="69"/>
      <c r="M520" s="69"/>
      <c r="P520" s="70"/>
      <c r="Q520" s="17"/>
    </row>
    <row r="521" ht="14.25" customHeight="1">
      <c r="B521" s="66"/>
      <c r="C521" s="67"/>
      <c r="D521" s="72"/>
      <c r="E521" s="17"/>
      <c r="F521" s="17"/>
      <c r="G521" s="17"/>
      <c r="H521" s="17"/>
      <c r="I521" s="17"/>
      <c r="J521" s="17"/>
      <c r="K521" s="69"/>
      <c r="M521" s="69"/>
      <c r="P521" s="70"/>
      <c r="Q521" s="17"/>
    </row>
    <row r="522" ht="14.25" customHeight="1">
      <c r="B522" s="66"/>
      <c r="C522" s="67"/>
      <c r="D522" s="72"/>
      <c r="E522" s="17"/>
      <c r="F522" s="17"/>
      <c r="G522" s="17"/>
      <c r="H522" s="17"/>
      <c r="I522" s="17"/>
      <c r="J522" s="17"/>
      <c r="K522" s="69"/>
      <c r="M522" s="69"/>
      <c r="P522" s="70"/>
      <c r="Q522" s="17"/>
    </row>
    <row r="523" ht="14.25" customHeight="1">
      <c r="B523" s="66"/>
      <c r="C523" s="67"/>
      <c r="D523" s="72"/>
      <c r="E523" s="17"/>
      <c r="F523" s="17"/>
      <c r="G523" s="17"/>
      <c r="H523" s="17"/>
      <c r="I523" s="17"/>
      <c r="J523" s="17"/>
      <c r="K523" s="69"/>
      <c r="M523" s="69"/>
      <c r="P523" s="70"/>
      <c r="Q523" s="17"/>
    </row>
    <row r="524" ht="14.25" customHeight="1">
      <c r="B524" s="66"/>
      <c r="C524" s="67"/>
      <c r="D524" s="72"/>
      <c r="E524" s="17"/>
      <c r="F524" s="17"/>
      <c r="G524" s="17"/>
      <c r="H524" s="17"/>
      <c r="I524" s="17"/>
      <c r="J524" s="17"/>
      <c r="K524" s="69"/>
      <c r="M524" s="69"/>
      <c r="P524" s="70"/>
      <c r="Q524" s="17"/>
    </row>
    <row r="525" ht="14.25" customHeight="1">
      <c r="B525" s="66"/>
      <c r="C525" s="67"/>
      <c r="D525" s="72"/>
      <c r="E525" s="17"/>
      <c r="F525" s="17"/>
      <c r="G525" s="17"/>
      <c r="H525" s="17"/>
      <c r="I525" s="17"/>
      <c r="J525" s="17"/>
      <c r="K525" s="69"/>
      <c r="M525" s="69"/>
      <c r="P525" s="70"/>
      <c r="Q525" s="17"/>
    </row>
    <row r="526" ht="14.25" customHeight="1">
      <c r="B526" s="66"/>
      <c r="C526" s="67"/>
      <c r="D526" s="72"/>
      <c r="E526" s="17"/>
      <c r="F526" s="17"/>
      <c r="G526" s="17"/>
      <c r="H526" s="17"/>
      <c r="I526" s="17"/>
      <c r="J526" s="17"/>
      <c r="K526" s="69"/>
      <c r="M526" s="69"/>
      <c r="P526" s="70"/>
      <c r="Q526" s="17"/>
    </row>
    <row r="527" ht="14.25" customHeight="1">
      <c r="B527" s="66"/>
      <c r="C527" s="67"/>
      <c r="D527" s="72"/>
      <c r="E527" s="17"/>
      <c r="F527" s="17"/>
      <c r="G527" s="17"/>
      <c r="H527" s="17"/>
      <c r="I527" s="17"/>
      <c r="J527" s="17"/>
      <c r="K527" s="69"/>
      <c r="M527" s="69"/>
      <c r="P527" s="70"/>
      <c r="Q527" s="17"/>
    </row>
    <row r="528" ht="14.25" customHeight="1">
      <c r="B528" s="66"/>
      <c r="C528" s="67"/>
      <c r="D528" s="72"/>
      <c r="E528" s="17"/>
      <c r="F528" s="17"/>
      <c r="G528" s="17"/>
      <c r="H528" s="17"/>
      <c r="I528" s="17"/>
      <c r="J528" s="17"/>
      <c r="K528" s="69"/>
      <c r="M528" s="69"/>
      <c r="P528" s="70"/>
      <c r="Q528" s="17"/>
    </row>
    <row r="529" ht="14.25" customHeight="1">
      <c r="B529" s="66"/>
      <c r="C529" s="67"/>
      <c r="D529" s="72"/>
      <c r="E529" s="17"/>
      <c r="F529" s="17"/>
      <c r="G529" s="17"/>
      <c r="H529" s="17"/>
      <c r="I529" s="17"/>
      <c r="J529" s="17"/>
      <c r="K529" s="69"/>
      <c r="M529" s="69"/>
      <c r="P529" s="70"/>
      <c r="Q529" s="17"/>
    </row>
    <row r="530" ht="14.25" customHeight="1">
      <c r="B530" s="66"/>
      <c r="C530" s="67"/>
      <c r="D530" s="72"/>
      <c r="E530" s="17"/>
      <c r="F530" s="17"/>
      <c r="G530" s="17"/>
      <c r="H530" s="17"/>
      <c r="I530" s="17"/>
      <c r="J530" s="17"/>
      <c r="K530" s="69"/>
      <c r="M530" s="69"/>
      <c r="P530" s="70"/>
      <c r="Q530" s="17"/>
    </row>
    <row r="531" ht="14.25" customHeight="1">
      <c r="B531" s="66"/>
      <c r="C531" s="67"/>
      <c r="D531" s="72"/>
      <c r="E531" s="17"/>
      <c r="F531" s="17"/>
      <c r="G531" s="17"/>
      <c r="H531" s="17"/>
      <c r="I531" s="17"/>
      <c r="J531" s="17"/>
      <c r="K531" s="69"/>
      <c r="M531" s="69"/>
      <c r="P531" s="70"/>
      <c r="Q531" s="17"/>
    </row>
    <row r="532" ht="14.25" customHeight="1">
      <c r="B532" s="66"/>
      <c r="C532" s="67"/>
      <c r="D532" s="72"/>
      <c r="E532" s="17"/>
      <c r="F532" s="17"/>
      <c r="G532" s="17"/>
      <c r="H532" s="17"/>
      <c r="I532" s="17"/>
      <c r="J532" s="17"/>
      <c r="K532" s="69"/>
      <c r="M532" s="69"/>
      <c r="P532" s="70"/>
      <c r="Q532" s="17"/>
    </row>
    <row r="533" ht="14.25" customHeight="1">
      <c r="B533" s="66"/>
      <c r="C533" s="67"/>
      <c r="D533" s="72"/>
      <c r="E533" s="17"/>
      <c r="F533" s="17"/>
      <c r="G533" s="17"/>
      <c r="H533" s="17"/>
      <c r="I533" s="17"/>
      <c r="J533" s="17"/>
      <c r="K533" s="69"/>
      <c r="M533" s="69"/>
      <c r="P533" s="70"/>
      <c r="Q533" s="17"/>
    </row>
    <row r="534" ht="14.25" customHeight="1">
      <c r="B534" s="66"/>
      <c r="C534" s="67"/>
      <c r="D534" s="72"/>
      <c r="E534" s="17"/>
      <c r="F534" s="17"/>
      <c r="G534" s="17"/>
      <c r="H534" s="17"/>
      <c r="I534" s="17"/>
      <c r="J534" s="17"/>
      <c r="K534" s="69"/>
      <c r="M534" s="69"/>
      <c r="P534" s="70"/>
      <c r="Q534" s="17"/>
    </row>
    <row r="535" ht="14.25" customHeight="1">
      <c r="B535" s="66"/>
      <c r="C535" s="67"/>
      <c r="D535" s="72"/>
      <c r="E535" s="17"/>
      <c r="F535" s="17"/>
      <c r="G535" s="17"/>
      <c r="H535" s="17"/>
      <c r="I535" s="17"/>
      <c r="J535" s="17"/>
      <c r="K535" s="69"/>
      <c r="M535" s="69"/>
      <c r="P535" s="70"/>
      <c r="Q535" s="17"/>
    </row>
    <row r="536" ht="14.25" customHeight="1">
      <c r="B536" s="66"/>
      <c r="C536" s="67"/>
      <c r="D536" s="72"/>
      <c r="E536" s="17"/>
      <c r="F536" s="17"/>
      <c r="G536" s="17"/>
      <c r="H536" s="17"/>
      <c r="I536" s="17"/>
      <c r="J536" s="17"/>
      <c r="K536" s="69"/>
      <c r="M536" s="69"/>
      <c r="P536" s="70"/>
      <c r="Q536" s="17"/>
    </row>
    <row r="537" ht="14.25" customHeight="1">
      <c r="B537" s="66"/>
      <c r="C537" s="67"/>
      <c r="D537" s="72"/>
      <c r="E537" s="17"/>
      <c r="F537" s="17"/>
      <c r="G537" s="17"/>
      <c r="H537" s="17"/>
      <c r="I537" s="17"/>
      <c r="J537" s="17"/>
      <c r="K537" s="69"/>
      <c r="M537" s="69"/>
      <c r="P537" s="70"/>
      <c r="Q537" s="17"/>
    </row>
    <row r="538" ht="14.25" customHeight="1">
      <c r="B538" s="66"/>
      <c r="C538" s="67"/>
      <c r="D538" s="72"/>
      <c r="E538" s="17"/>
      <c r="F538" s="17"/>
      <c r="G538" s="17"/>
      <c r="H538" s="17"/>
      <c r="I538" s="17"/>
      <c r="J538" s="17"/>
      <c r="K538" s="69"/>
      <c r="M538" s="69"/>
      <c r="P538" s="70"/>
      <c r="Q538" s="17"/>
    </row>
    <row r="539" ht="14.25" customHeight="1">
      <c r="B539" s="66"/>
      <c r="C539" s="67"/>
      <c r="D539" s="72"/>
      <c r="E539" s="17"/>
      <c r="F539" s="17"/>
      <c r="G539" s="17"/>
      <c r="H539" s="17"/>
      <c r="I539" s="17"/>
      <c r="J539" s="17"/>
      <c r="K539" s="69"/>
      <c r="M539" s="69"/>
      <c r="P539" s="70"/>
      <c r="Q539" s="17"/>
    </row>
    <row r="540" ht="14.25" customHeight="1">
      <c r="B540" s="66"/>
      <c r="C540" s="67"/>
      <c r="D540" s="72"/>
      <c r="E540" s="17"/>
      <c r="F540" s="17"/>
      <c r="G540" s="17"/>
      <c r="H540" s="17"/>
      <c r="I540" s="17"/>
      <c r="J540" s="17"/>
      <c r="K540" s="69"/>
      <c r="M540" s="69"/>
      <c r="P540" s="70"/>
      <c r="Q540" s="17"/>
    </row>
    <row r="541" ht="14.25" customHeight="1">
      <c r="B541" s="66"/>
      <c r="C541" s="67"/>
      <c r="D541" s="72"/>
      <c r="E541" s="17"/>
      <c r="F541" s="17"/>
      <c r="G541" s="17"/>
      <c r="H541" s="17"/>
      <c r="I541" s="17"/>
      <c r="J541" s="17"/>
      <c r="K541" s="69"/>
      <c r="M541" s="69"/>
      <c r="P541" s="70"/>
      <c r="Q541" s="17"/>
    </row>
    <row r="542" ht="14.25" customHeight="1">
      <c r="B542" s="66"/>
      <c r="C542" s="67"/>
      <c r="D542" s="72"/>
      <c r="E542" s="17"/>
      <c r="F542" s="17"/>
      <c r="G542" s="17"/>
      <c r="H542" s="17"/>
      <c r="I542" s="17"/>
      <c r="J542" s="17"/>
      <c r="K542" s="69"/>
      <c r="M542" s="69"/>
      <c r="P542" s="70"/>
      <c r="Q542" s="17"/>
    </row>
    <row r="543" ht="14.25" customHeight="1">
      <c r="B543" s="66"/>
      <c r="C543" s="67"/>
      <c r="D543" s="72"/>
      <c r="E543" s="17"/>
      <c r="F543" s="17"/>
      <c r="G543" s="17"/>
      <c r="H543" s="17"/>
      <c r="I543" s="17"/>
      <c r="J543" s="17"/>
      <c r="K543" s="69"/>
      <c r="M543" s="69"/>
      <c r="P543" s="70"/>
      <c r="Q543" s="17"/>
    </row>
    <row r="544" ht="14.25" customHeight="1">
      <c r="B544" s="66"/>
      <c r="C544" s="67"/>
      <c r="D544" s="72"/>
      <c r="E544" s="17"/>
      <c r="F544" s="17"/>
      <c r="G544" s="17"/>
      <c r="H544" s="17"/>
      <c r="I544" s="17"/>
      <c r="J544" s="17"/>
      <c r="K544" s="69"/>
      <c r="M544" s="69"/>
      <c r="P544" s="70"/>
      <c r="Q544" s="17"/>
    </row>
    <row r="545" ht="14.25" customHeight="1">
      <c r="B545" s="66"/>
      <c r="C545" s="67"/>
      <c r="D545" s="72"/>
      <c r="E545" s="17"/>
      <c r="F545" s="17"/>
      <c r="G545" s="17"/>
      <c r="H545" s="17"/>
      <c r="I545" s="17"/>
      <c r="J545" s="17"/>
      <c r="K545" s="69"/>
      <c r="M545" s="69"/>
      <c r="P545" s="70"/>
      <c r="Q545" s="17"/>
    </row>
    <row r="546" ht="14.25" customHeight="1">
      <c r="B546" s="66"/>
      <c r="C546" s="67"/>
      <c r="D546" s="72"/>
      <c r="E546" s="17"/>
      <c r="F546" s="17"/>
      <c r="G546" s="17"/>
      <c r="H546" s="17"/>
      <c r="I546" s="17"/>
      <c r="J546" s="17"/>
      <c r="K546" s="69"/>
      <c r="M546" s="69"/>
      <c r="P546" s="70"/>
      <c r="Q546" s="17"/>
    </row>
    <row r="547" ht="14.25" customHeight="1">
      <c r="B547" s="66"/>
      <c r="C547" s="67"/>
      <c r="D547" s="72"/>
      <c r="E547" s="17"/>
      <c r="F547" s="17"/>
      <c r="G547" s="17"/>
      <c r="H547" s="17"/>
      <c r="I547" s="17"/>
      <c r="J547" s="17"/>
      <c r="K547" s="69"/>
      <c r="M547" s="69"/>
      <c r="P547" s="70"/>
      <c r="Q547" s="17"/>
    </row>
    <row r="548" ht="14.25" customHeight="1">
      <c r="B548" s="66"/>
      <c r="C548" s="67"/>
      <c r="D548" s="72"/>
      <c r="E548" s="17"/>
      <c r="F548" s="17"/>
      <c r="G548" s="17"/>
      <c r="H548" s="17"/>
      <c r="I548" s="17"/>
      <c r="J548" s="17"/>
      <c r="K548" s="69"/>
      <c r="M548" s="69"/>
      <c r="P548" s="70"/>
      <c r="Q548" s="17"/>
    </row>
    <row r="549" ht="14.25" customHeight="1">
      <c r="B549" s="66"/>
      <c r="C549" s="67"/>
      <c r="D549" s="72"/>
      <c r="E549" s="17"/>
      <c r="F549" s="17"/>
      <c r="G549" s="17"/>
      <c r="H549" s="17"/>
      <c r="I549" s="17"/>
      <c r="J549" s="17"/>
      <c r="K549" s="69"/>
      <c r="M549" s="69"/>
      <c r="P549" s="70"/>
      <c r="Q549" s="17"/>
    </row>
    <row r="550" ht="14.25" customHeight="1">
      <c r="B550" s="66"/>
      <c r="C550" s="67"/>
      <c r="D550" s="72"/>
      <c r="E550" s="17"/>
      <c r="F550" s="17"/>
      <c r="G550" s="17"/>
      <c r="H550" s="17"/>
      <c r="I550" s="17"/>
      <c r="J550" s="17"/>
      <c r="K550" s="69"/>
      <c r="M550" s="69"/>
      <c r="P550" s="70"/>
      <c r="Q550" s="17"/>
    </row>
    <row r="551" ht="14.25" customHeight="1">
      <c r="B551" s="66"/>
      <c r="C551" s="67"/>
      <c r="D551" s="72"/>
      <c r="E551" s="17"/>
      <c r="F551" s="17"/>
      <c r="G551" s="17"/>
      <c r="H551" s="17"/>
      <c r="I551" s="17"/>
      <c r="J551" s="17"/>
      <c r="K551" s="69"/>
      <c r="M551" s="69"/>
      <c r="P551" s="70"/>
      <c r="Q551" s="17"/>
    </row>
    <row r="552" ht="14.25" customHeight="1">
      <c r="B552" s="66"/>
      <c r="C552" s="67"/>
      <c r="D552" s="72"/>
      <c r="E552" s="17"/>
      <c r="F552" s="17"/>
      <c r="G552" s="17"/>
      <c r="H552" s="17"/>
      <c r="I552" s="17"/>
      <c r="J552" s="17"/>
      <c r="K552" s="69"/>
      <c r="M552" s="69"/>
      <c r="P552" s="70"/>
      <c r="Q552" s="17"/>
    </row>
    <row r="553" ht="14.25" customHeight="1">
      <c r="B553" s="66"/>
      <c r="C553" s="67"/>
      <c r="D553" s="72"/>
      <c r="E553" s="17"/>
      <c r="F553" s="17"/>
      <c r="G553" s="17"/>
      <c r="H553" s="17"/>
      <c r="I553" s="17"/>
      <c r="J553" s="17"/>
      <c r="K553" s="69"/>
      <c r="M553" s="69"/>
      <c r="P553" s="70"/>
      <c r="Q553" s="17"/>
    </row>
    <row r="554" ht="14.25" customHeight="1">
      <c r="B554" s="66"/>
      <c r="C554" s="67"/>
      <c r="D554" s="72"/>
      <c r="E554" s="17"/>
      <c r="F554" s="17"/>
      <c r="G554" s="17"/>
      <c r="H554" s="17"/>
      <c r="I554" s="17"/>
      <c r="J554" s="17"/>
      <c r="K554" s="69"/>
      <c r="M554" s="69"/>
      <c r="P554" s="70"/>
      <c r="Q554" s="17"/>
    </row>
    <row r="555" ht="14.25" customHeight="1">
      <c r="B555" s="66"/>
      <c r="C555" s="67"/>
      <c r="D555" s="72"/>
      <c r="E555" s="17"/>
      <c r="F555" s="17"/>
      <c r="G555" s="17"/>
      <c r="H555" s="17"/>
      <c r="I555" s="17"/>
      <c r="J555" s="17"/>
      <c r="K555" s="69"/>
      <c r="M555" s="69"/>
      <c r="P555" s="70"/>
      <c r="Q555" s="17"/>
    </row>
    <row r="556" ht="14.25" customHeight="1">
      <c r="B556" s="66"/>
      <c r="C556" s="67"/>
      <c r="D556" s="72"/>
      <c r="E556" s="17"/>
      <c r="F556" s="17"/>
      <c r="G556" s="17"/>
      <c r="H556" s="17"/>
      <c r="I556" s="17"/>
      <c r="J556" s="17"/>
      <c r="K556" s="69"/>
      <c r="M556" s="69"/>
      <c r="P556" s="70"/>
      <c r="Q556" s="17"/>
    </row>
    <row r="557" ht="14.25" customHeight="1">
      <c r="B557" s="66"/>
      <c r="C557" s="67"/>
      <c r="D557" s="72"/>
      <c r="E557" s="17"/>
      <c r="F557" s="17"/>
      <c r="G557" s="17"/>
      <c r="H557" s="17"/>
      <c r="I557" s="17"/>
      <c r="J557" s="17"/>
      <c r="K557" s="69"/>
      <c r="M557" s="69"/>
      <c r="P557" s="70"/>
      <c r="Q557" s="17"/>
    </row>
    <row r="558" ht="14.25" customHeight="1">
      <c r="B558" s="66"/>
      <c r="C558" s="67"/>
      <c r="D558" s="72"/>
      <c r="E558" s="17"/>
      <c r="F558" s="17"/>
      <c r="G558" s="17"/>
      <c r="H558" s="17"/>
      <c r="I558" s="17"/>
      <c r="J558" s="17"/>
      <c r="K558" s="69"/>
      <c r="M558" s="69"/>
      <c r="P558" s="70"/>
      <c r="Q558" s="17"/>
    </row>
    <row r="559" ht="14.25" customHeight="1">
      <c r="B559" s="66"/>
      <c r="C559" s="67"/>
      <c r="D559" s="72"/>
      <c r="E559" s="17"/>
      <c r="F559" s="17"/>
      <c r="G559" s="17"/>
      <c r="H559" s="17"/>
      <c r="I559" s="17"/>
      <c r="J559" s="17"/>
      <c r="K559" s="69"/>
      <c r="M559" s="69"/>
      <c r="P559" s="70"/>
      <c r="Q559" s="17"/>
    </row>
    <row r="560" ht="14.25" customHeight="1">
      <c r="B560" s="66"/>
      <c r="C560" s="67"/>
      <c r="D560" s="72"/>
      <c r="E560" s="17"/>
      <c r="F560" s="17"/>
      <c r="G560" s="17"/>
      <c r="H560" s="17"/>
      <c r="I560" s="17"/>
      <c r="J560" s="17"/>
      <c r="K560" s="69"/>
      <c r="M560" s="69"/>
      <c r="P560" s="70"/>
      <c r="Q560" s="17"/>
    </row>
    <row r="561" ht="14.25" customHeight="1">
      <c r="B561" s="66"/>
      <c r="C561" s="67"/>
      <c r="D561" s="72"/>
      <c r="E561" s="17"/>
      <c r="F561" s="17"/>
      <c r="G561" s="17"/>
      <c r="H561" s="17"/>
      <c r="I561" s="17"/>
      <c r="J561" s="17"/>
      <c r="K561" s="69"/>
      <c r="M561" s="69"/>
      <c r="P561" s="70"/>
      <c r="Q561" s="17"/>
    </row>
    <row r="562" ht="14.25" customHeight="1">
      <c r="B562" s="66"/>
      <c r="C562" s="67"/>
      <c r="D562" s="72"/>
      <c r="E562" s="17"/>
      <c r="F562" s="17"/>
      <c r="G562" s="17"/>
      <c r="H562" s="17"/>
      <c r="I562" s="17"/>
      <c r="J562" s="17"/>
      <c r="K562" s="69"/>
      <c r="M562" s="69"/>
      <c r="P562" s="70"/>
      <c r="Q562" s="17"/>
    </row>
    <row r="563" ht="14.25" customHeight="1">
      <c r="B563" s="66"/>
      <c r="C563" s="67"/>
      <c r="D563" s="72"/>
      <c r="E563" s="17"/>
      <c r="F563" s="17"/>
      <c r="G563" s="17"/>
      <c r="H563" s="17"/>
      <c r="I563" s="17"/>
      <c r="J563" s="17"/>
      <c r="K563" s="69"/>
      <c r="M563" s="69"/>
      <c r="P563" s="70"/>
      <c r="Q563" s="17"/>
    </row>
    <row r="564" ht="14.25" customHeight="1">
      <c r="B564" s="66"/>
      <c r="C564" s="67"/>
      <c r="D564" s="72"/>
      <c r="E564" s="17"/>
      <c r="F564" s="17"/>
      <c r="G564" s="17"/>
      <c r="H564" s="17"/>
      <c r="I564" s="17"/>
      <c r="J564" s="17"/>
      <c r="K564" s="69"/>
      <c r="M564" s="69"/>
      <c r="P564" s="70"/>
      <c r="Q564" s="17"/>
    </row>
    <row r="565" ht="14.25" customHeight="1">
      <c r="B565" s="66"/>
      <c r="C565" s="67"/>
      <c r="D565" s="72"/>
      <c r="E565" s="17"/>
      <c r="F565" s="17"/>
      <c r="G565" s="17"/>
      <c r="H565" s="17"/>
      <c r="I565" s="17"/>
      <c r="J565" s="17"/>
      <c r="K565" s="69"/>
      <c r="M565" s="69"/>
      <c r="P565" s="70"/>
      <c r="Q565" s="17"/>
    </row>
    <row r="566" ht="14.25" customHeight="1">
      <c r="B566" s="66"/>
      <c r="C566" s="67"/>
      <c r="D566" s="72"/>
      <c r="E566" s="17"/>
      <c r="F566" s="17"/>
      <c r="G566" s="17"/>
      <c r="H566" s="17"/>
      <c r="I566" s="17"/>
      <c r="J566" s="17"/>
      <c r="K566" s="69"/>
      <c r="M566" s="69"/>
      <c r="P566" s="70"/>
      <c r="Q566" s="17"/>
    </row>
    <row r="567" ht="14.25" customHeight="1">
      <c r="B567" s="66"/>
      <c r="C567" s="67"/>
      <c r="D567" s="72"/>
      <c r="E567" s="17"/>
      <c r="F567" s="17"/>
      <c r="G567" s="17"/>
      <c r="H567" s="17"/>
      <c r="I567" s="17"/>
      <c r="J567" s="17"/>
      <c r="K567" s="69"/>
      <c r="M567" s="69"/>
      <c r="P567" s="70"/>
      <c r="Q567" s="17"/>
    </row>
    <row r="568" ht="14.25" customHeight="1">
      <c r="B568" s="66"/>
      <c r="C568" s="67"/>
      <c r="D568" s="72"/>
      <c r="E568" s="17"/>
      <c r="F568" s="17"/>
      <c r="G568" s="17"/>
      <c r="H568" s="17"/>
      <c r="I568" s="17"/>
      <c r="J568" s="17"/>
      <c r="K568" s="69"/>
      <c r="M568" s="69"/>
      <c r="P568" s="70"/>
      <c r="Q568" s="17"/>
    </row>
    <row r="569" ht="14.25" customHeight="1">
      <c r="B569" s="66"/>
      <c r="C569" s="67"/>
      <c r="D569" s="72"/>
      <c r="E569" s="17"/>
      <c r="F569" s="17"/>
      <c r="G569" s="17"/>
      <c r="H569" s="17"/>
      <c r="I569" s="17"/>
      <c r="J569" s="17"/>
      <c r="K569" s="69"/>
      <c r="M569" s="69"/>
      <c r="P569" s="70"/>
      <c r="Q569" s="17"/>
    </row>
    <row r="570" ht="14.25" customHeight="1">
      <c r="B570" s="66"/>
      <c r="C570" s="67"/>
      <c r="D570" s="72"/>
      <c r="E570" s="17"/>
      <c r="F570" s="17"/>
      <c r="G570" s="17"/>
      <c r="H570" s="17"/>
      <c r="I570" s="17"/>
      <c r="J570" s="17"/>
      <c r="K570" s="69"/>
      <c r="M570" s="69"/>
      <c r="P570" s="70"/>
      <c r="Q570" s="17"/>
    </row>
    <row r="571" ht="14.25" customHeight="1">
      <c r="B571" s="66"/>
      <c r="C571" s="67"/>
      <c r="D571" s="72"/>
      <c r="E571" s="17"/>
      <c r="F571" s="17"/>
      <c r="G571" s="17"/>
      <c r="H571" s="17"/>
      <c r="I571" s="17"/>
      <c r="J571" s="17"/>
      <c r="K571" s="69"/>
      <c r="M571" s="69"/>
      <c r="P571" s="70"/>
      <c r="Q571" s="17"/>
    </row>
    <row r="572" ht="14.25" customHeight="1">
      <c r="B572" s="66"/>
      <c r="C572" s="67"/>
      <c r="D572" s="72"/>
      <c r="E572" s="17"/>
      <c r="F572" s="17"/>
      <c r="G572" s="17"/>
      <c r="H572" s="17"/>
      <c r="I572" s="17"/>
      <c r="J572" s="17"/>
      <c r="K572" s="69"/>
      <c r="M572" s="69"/>
      <c r="P572" s="70"/>
      <c r="Q572" s="17"/>
    </row>
    <row r="573" ht="14.25" customHeight="1">
      <c r="B573" s="66"/>
      <c r="C573" s="67"/>
      <c r="D573" s="72"/>
      <c r="E573" s="17"/>
      <c r="F573" s="17"/>
      <c r="G573" s="17"/>
      <c r="H573" s="17"/>
      <c r="I573" s="17"/>
      <c r="J573" s="17"/>
      <c r="K573" s="69"/>
      <c r="M573" s="69"/>
      <c r="P573" s="70"/>
      <c r="Q573" s="17"/>
    </row>
    <row r="574" ht="14.25" customHeight="1">
      <c r="B574" s="66"/>
      <c r="C574" s="67"/>
      <c r="D574" s="72"/>
      <c r="E574" s="17"/>
      <c r="F574" s="17"/>
      <c r="G574" s="17"/>
      <c r="H574" s="17"/>
      <c r="I574" s="17"/>
      <c r="J574" s="17"/>
      <c r="K574" s="69"/>
      <c r="M574" s="69"/>
      <c r="P574" s="70"/>
      <c r="Q574" s="17"/>
    </row>
    <row r="575" ht="14.25" customHeight="1">
      <c r="B575" s="66"/>
      <c r="C575" s="67"/>
      <c r="D575" s="72"/>
      <c r="E575" s="17"/>
      <c r="F575" s="17"/>
      <c r="G575" s="17"/>
      <c r="H575" s="17"/>
      <c r="I575" s="17"/>
      <c r="J575" s="17"/>
      <c r="K575" s="69"/>
      <c r="M575" s="69"/>
      <c r="P575" s="70"/>
      <c r="Q575" s="17"/>
    </row>
    <row r="576" ht="14.25" customHeight="1">
      <c r="B576" s="66"/>
      <c r="C576" s="67"/>
      <c r="D576" s="72"/>
      <c r="E576" s="17"/>
      <c r="F576" s="17"/>
      <c r="G576" s="17"/>
      <c r="H576" s="17"/>
      <c r="I576" s="17"/>
      <c r="J576" s="17"/>
      <c r="K576" s="69"/>
      <c r="M576" s="69"/>
      <c r="P576" s="70"/>
      <c r="Q576" s="17"/>
    </row>
    <row r="577" ht="14.25" customHeight="1">
      <c r="B577" s="66"/>
      <c r="C577" s="67"/>
      <c r="D577" s="72"/>
      <c r="E577" s="17"/>
      <c r="F577" s="17"/>
      <c r="G577" s="17"/>
      <c r="H577" s="17"/>
      <c r="I577" s="17"/>
      <c r="J577" s="17"/>
      <c r="K577" s="69"/>
      <c r="M577" s="69"/>
      <c r="P577" s="70"/>
      <c r="Q577" s="17"/>
    </row>
    <row r="578" ht="14.25" customHeight="1">
      <c r="B578" s="66"/>
      <c r="C578" s="67"/>
      <c r="D578" s="72"/>
      <c r="E578" s="17"/>
      <c r="F578" s="17"/>
      <c r="G578" s="17"/>
      <c r="H578" s="17"/>
      <c r="I578" s="17"/>
      <c r="J578" s="17"/>
      <c r="K578" s="69"/>
      <c r="M578" s="69"/>
      <c r="P578" s="70"/>
      <c r="Q578" s="17"/>
    </row>
    <row r="579" ht="14.25" customHeight="1">
      <c r="B579" s="66"/>
      <c r="C579" s="67"/>
      <c r="D579" s="72"/>
      <c r="E579" s="17"/>
      <c r="F579" s="17"/>
      <c r="G579" s="17"/>
      <c r="H579" s="17"/>
      <c r="I579" s="17"/>
      <c r="J579" s="17"/>
      <c r="K579" s="69"/>
      <c r="M579" s="69"/>
      <c r="P579" s="70"/>
      <c r="Q579" s="17"/>
    </row>
    <row r="580" ht="14.25" customHeight="1">
      <c r="B580" s="66"/>
      <c r="C580" s="67"/>
      <c r="D580" s="72"/>
      <c r="E580" s="17"/>
      <c r="F580" s="17"/>
      <c r="G580" s="17"/>
      <c r="H580" s="17"/>
      <c r="I580" s="17"/>
      <c r="J580" s="17"/>
      <c r="K580" s="69"/>
      <c r="M580" s="69"/>
      <c r="P580" s="70"/>
      <c r="Q580" s="17"/>
    </row>
    <row r="581" ht="14.25" customHeight="1">
      <c r="B581" s="66"/>
      <c r="C581" s="67"/>
      <c r="D581" s="72"/>
      <c r="E581" s="17"/>
      <c r="F581" s="17"/>
      <c r="G581" s="17"/>
      <c r="H581" s="17"/>
      <c r="I581" s="17"/>
      <c r="J581" s="17"/>
      <c r="K581" s="69"/>
      <c r="M581" s="69"/>
      <c r="P581" s="70"/>
      <c r="Q581" s="17"/>
    </row>
    <row r="582" ht="14.25" customHeight="1">
      <c r="B582" s="66"/>
      <c r="C582" s="67"/>
      <c r="D582" s="72"/>
      <c r="E582" s="17"/>
      <c r="F582" s="17"/>
      <c r="G582" s="17"/>
      <c r="H582" s="17"/>
      <c r="I582" s="17"/>
      <c r="J582" s="17"/>
      <c r="K582" s="69"/>
      <c r="M582" s="69"/>
      <c r="P582" s="70"/>
      <c r="Q582" s="17"/>
    </row>
    <row r="583" ht="14.25" customHeight="1">
      <c r="B583" s="66"/>
      <c r="C583" s="67"/>
      <c r="D583" s="72"/>
      <c r="E583" s="17"/>
      <c r="F583" s="17"/>
      <c r="G583" s="17"/>
      <c r="H583" s="17"/>
      <c r="I583" s="17"/>
      <c r="J583" s="17"/>
      <c r="K583" s="69"/>
      <c r="M583" s="69"/>
      <c r="P583" s="70"/>
      <c r="Q583" s="17"/>
    </row>
    <row r="584" ht="14.25" customHeight="1">
      <c r="B584" s="66"/>
      <c r="C584" s="67"/>
      <c r="D584" s="72"/>
      <c r="E584" s="17"/>
      <c r="F584" s="17"/>
      <c r="G584" s="17"/>
      <c r="H584" s="17"/>
      <c r="I584" s="17"/>
      <c r="J584" s="17"/>
      <c r="K584" s="69"/>
      <c r="M584" s="69"/>
      <c r="P584" s="70"/>
      <c r="Q584" s="17"/>
    </row>
    <row r="585" ht="14.25" customHeight="1">
      <c r="B585" s="66"/>
      <c r="C585" s="67"/>
      <c r="D585" s="72"/>
      <c r="E585" s="17"/>
      <c r="F585" s="17"/>
      <c r="G585" s="17"/>
      <c r="H585" s="17"/>
      <c r="I585" s="17"/>
      <c r="J585" s="17"/>
      <c r="K585" s="69"/>
      <c r="M585" s="69"/>
      <c r="P585" s="70"/>
      <c r="Q585" s="17"/>
    </row>
    <row r="586" ht="14.25" customHeight="1">
      <c r="B586" s="66"/>
      <c r="C586" s="67"/>
      <c r="D586" s="72"/>
      <c r="E586" s="17"/>
      <c r="F586" s="17"/>
      <c r="G586" s="17"/>
      <c r="H586" s="17"/>
      <c r="I586" s="17"/>
      <c r="J586" s="17"/>
      <c r="K586" s="69"/>
      <c r="M586" s="69"/>
      <c r="P586" s="70"/>
      <c r="Q586" s="17"/>
    </row>
    <row r="587" ht="14.25" customHeight="1">
      <c r="B587" s="66"/>
      <c r="C587" s="67"/>
      <c r="D587" s="72"/>
      <c r="E587" s="17"/>
      <c r="F587" s="17"/>
      <c r="G587" s="17"/>
      <c r="H587" s="17"/>
      <c r="I587" s="17"/>
      <c r="J587" s="17"/>
      <c r="K587" s="69"/>
      <c r="M587" s="69"/>
      <c r="P587" s="70"/>
      <c r="Q587" s="17"/>
    </row>
    <row r="588" ht="14.25" customHeight="1">
      <c r="B588" s="66"/>
      <c r="C588" s="67"/>
      <c r="D588" s="72"/>
      <c r="E588" s="17"/>
      <c r="F588" s="17"/>
      <c r="G588" s="17"/>
      <c r="H588" s="17"/>
      <c r="I588" s="17"/>
      <c r="J588" s="17"/>
      <c r="K588" s="69"/>
      <c r="M588" s="69"/>
      <c r="P588" s="70"/>
      <c r="Q588" s="17"/>
    </row>
    <row r="589" ht="14.25" customHeight="1">
      <c r="B589" s="66"/>
      <c r="C589" s="67"/>
      <c r="D589" s="72"/>
      <c r="E589" s="17"/>
      <c r="F589" s="17"/>
      <c r="G589" s="17"/>
      <c r="H589" s="17"/>
      <c r="I589" s="17"/>
      <c r="J589" s="17"/>
      <c r="K589" s="69"/>
      <c r="M589" s="69"/>
      <c r="P589" s="70"/>
      <c r="Q589" s="17"/>
    </row>
    <row r="590" ht="14.25" customHeight="1">
      <c r="B590" s="66"/>
      <c r="C590" s="67"/>
      <c r="D590" s="72"/>
      <c r="E590" s="17"/>
      <c r="F590" s="17"/>
      <c r="G590" s="17"/>
      <c r="H590" s="17"/>
      <c r="I590" s="17"/>
      <c r="J590" s="17"/>
      <c r="K590" s="69"/>
      <c r="M590" s="69"/>
      <c r="P590" s="70"/>
      <c r="Q590" s="17"/>
    </row>
    <row r="591" ht="14.25" customHeight="1">
      <c r="B591" s="66"/>
      <c r="C591" s="67"/>
      <c r="D591" s="72"/>
      <c r="E591" s="17"/>
      <c r="F591" s="17"/>
      <c r="G591" s="17"/>
      <c r="H591" s="17"/>
      <c r="I591" s="17"/>
      <c r="J591" s="17"/>
      <c r="K591" s="69"/>
      <c r="M591" s="69"/>
      <c r="P591" s="70"/>
      <c r="Q591" s="17"/>
    </row>
    <row r="592" ht="14.25" customHeight="1">
      <c r="B592" s="66"/>
      <c r="C592" s="67"/>
      <c r="D592" s="72"/>
      <c r="E592" s="17"/>
      <c r="F592" s="17"/>
      <c r="G592" s="17"/>
      <c r="H592" s="17"/>
      <c r="I592" s="17"/>
      <c r="J592" s="17"/>
      <c r="K592" s="69"/>
      <c r="M592" s="69"/>
      <c r="P592" s="70"/>
      <c r="Q592" s="17"/>
    </row>
    <row r="593" ht="14.25" customHeight="1">
      <c r="B593" s="66"/>
      <c r="C593" s="67"/>
      <c r="D593" s="72"/>
      <c r="E593" s="17"/>
      <c r="F593" s="17"/>
      <c r="G593" s="17"/>
      <c r="H593" s="17"/>
      <c r="I593" s="17"/>
      <c r="J593" s="17"/>
      <c r="K593" s="69"/>
      <c r="M593" s="69"/>
      <c r="P593" s="70"/>
      <c r="Q593" s="17"/>
    </row>
    <row r="594" ht="14.25" customHeight="1">
      <c r="B594" s="66"/>
      <c r="C594" s="67"/>
      <c r="D594" s="72"/>
      <c r="E594" s="17"/>
      <c r="F594" s="17"/>
      <c r="G594" s="17"/>
      <c r="H594" s="17"/>
      <c r="I594" s="17"/>
      <c r="J594" s="17"/>
      <c r="K594" s="69"/>
      <c r="M594" s="69"/>
      <c r="P594" s="70"/>
      <c r="Q594" s="17"/>
    </row>
    <row r="595" ht="14.25" customHeight="1">
      <c r="B595" s="66"/>
      <c r="C595" s="67"/>
      <c r="D595" s="72"/>
      <c r="E595" s="17"/>
      <c r="F595" s="17"/>
      <c r="G595" s="17"/>
      <c r="H595" s="17"/>
      <c r="I595" s="17"/>
      <c r="J595" s="17"/>
      <c r="K595" s="69"/>
      <c r="M595" s="69"/>
      <c r="P595" s="70"/>
      <c r="Q595" s="17"/>
    </row>
    <row r="596" ht="14.25" customHeight="1">
      <c r="B596" s="66"/>
      <c r="C596" s="67"/>
      <c r="D596" s="72"/>
      <c r="E596" s="17"/>
      <c r="F596" s="17"/>
      <c r="G596" s="17"/>
      <c r="H596" s="17"/>
      <c r="I596" s="17"/>
      <c r="J596" s="17"/>
      <c r="K596" s="69"/>
      <c r="M596" s="69"/>
      <c r="P596" s="70"/>
      <c r="Q596" s="17"/>
    </row>
    <row r="597" ht="14.25" customHeight="1">
      <c r="B597" s="66"/>
      <c r="C597" s="67"/>
      <c r="D597" s="72"/>
      <c r="E597" s="17"/>
      <c r="F597" s="17"/>
      <c r="G597" s="17"/>
      <c r="H597" s="17"/>
      <c r="I597" s="17"/>
      <c r="J597" s="17"/>
      <c r="K597" s="69"/>
      <c r="M597" s="69"/>
      <c r="P597" s="70"/>
      <c r="Q597" s="17"/>
    </row>
    <row r="598" ht="14.25" customHeight="1">
      <c r="B598" s="66"/>
      <c r="C598" s="67"/>
      <c r="D598" s="72"/>
      <c r="E598" s="17"/>
      <c r="F598" s="17"/>
      <c r="G598" s="17"/>
      <c r="H598" s="17"/>
      <c r="I598" s="17"/>
      <c r="J598" s="17"/>
      <c r="K598" s="69"/>
      <c r="M598" s="69"/>
      <c r="P598" s="70"/>
      <c r="Q598" s="17"/>
    </row>
    <row r="599" ht="14.25" customHeight="1">
      <c r="B599" s="66"/>
      <c r="C599" s="67"/>
      <c r="D599" s="72"/>
      <c r="E599" s="17"/>
      <c r="F599" s="17"/>
      <c r="G599" s="17"/>
      <c r="H599" s="17"/>
      <c r="I599" s="17"/>
      <c r="J599" s="17"/>
      <c r="K599" s="69"/>
      <c r="M599" s="69"/>
      <c r="P599" s="70"/>
      <c r="Q599" s="17"/>
    </row>
    <row r="600" ht="14.25" customHeight="1">
      <c r="B600" s="66"/>
      <c r="C600" s="67"/>
      <c r="D600" s="72"/>
      <c r="E600" s="17"/>
      <c r="F600" s="17"/>
      <c r="G600" s="17"/>
      <c r="H600" s="17"/>
      <c r="I600" s="17"/>
      <c r="J600" s="17"/>
      <c r="K600" s="69"/>
      <c r="M600" s="69"/>
      <c r="P600" s="70"/>
      <c r="Q600" s="17"/>
    </row>
    <row r="601" ht="14.25" customHeight="1">
      <c r="B601" s="66"/>
      <c r="C601" s="67"/>
      <c r="D601" s="72"/>
      <c r="E601" s="17"/>
      <c r="F601" s="17"/>
      <c r="G601" s="17"/>
      <c r="H601" s="17"/>
      <c r="I601" s="17"/>
      <c r="J601" s="17"/>
      <c r="K601" s="69"/>
      <c r="M601" s="69"/>
      <c r="P601" s="70"/>
      <c r="Q601" s="17"/>
    </row>
    <row r="602" ht="14.25" customHeight="1">
      <c r="B602" s="66"/>
      <c r="C602" s="67"/>
      <c r="D602" s="72"/>
      <c r="E602" s="17"/>
      <c r="F602" s="17"/>
      <c r="G602" s="17"/>
      <c r="H602" s="17"/>
      <c r="I602" s="17"/>
      <c r="J602" s="17"/>
      <c r="K602" s="69"/>
      <c r="M602" s="69"/>
      <c r="P602" s="70"/>
      <c r="Q602" s="17"/>
    </row>
    <row r="603" ht="14.25" customHeight="1">
      <c r="B603" s="66"/>
      <c r="C603" s="67"/>
      <c r="D603" s="72"/>
      <c r="E603" s="17"/>
      <c r="F603" s="17"/>
      <c r="G603" s="17"/>
      <c r="H603" s="17"/>
      <c r="I603" s="17"/>
      <c r="J603" s="17"/>
      <c r="K603" s="69"/>
      <c r="M603" s="69"/>
      <c r="P603" s="70"/>
      <c r="Q603" s="17"/>
    </row>
    <row r="604" ht="14.25" customHeight="1">
      <c r="B604" s="66"/>
      <c r="C604" s="67"/>
      <c r="D604" s="72"/>
      <c r="E604" s="17"/>
      <c r="F604" s="17"/>
      <c r="G604" s="17"/>
      <c r="H604" s="17"/>
      <c r="I604" s="17"/>
      <c r="J604" s="17"/>
      <c r="K604" s="69"/>
      <c r="M604" s="69"/>
      <c r="P604" s="70"/>
      <c r="Q604" s="17"/>
    </row>
    <row r="605" ht="14.25" customHeight="1">
      <c r="B605" s="66"/>
      <c r="C605" s="67"/>
      <c r="D605" s="72"/>
      <c r="E605" s="17"/>
      <c r="F605" s="17"/>
      <c r="G605" s="17"/>
      <c r="H605" s="17"/>
      <c r="I605" s="17"/>
      <c r="J605" s="17"/>
      <c r="K605" s="69"/>
      <c r="M605" s="69"/>
      <c r="P605" s="70"/>
      <c r="Q605" s="17"/>
    </row>
    <row r="606" ht="14.25" customHeight="1">
      <c r="B606" s="66"/>
      <c r="C606" s="67"/>
      <c r="D606" s="72"/>
      <c r="E606" s="17"/>
      <c r="F606" s="17"/>
      <c r="G606" s="17"/>
      <c r="H606" s="17"/>
      <c r="I606" s="17"/>
      <c r="J606" s="17"/>
      <c r="K606" s="69"/>
      <c r="M606" s="69"/>
      <c r="P606" s="70"/>
      <c r="Q606" s="17"/>
    </row>
    <row r="607" ht="14.25" customHeight="1">
      <c r="B607" s="66"/>
      <c r="C607" s="67"/>
      <c r="D607" s="72"/>
      <c r="E607" s="17"/>
      <c r="F607" s="17"/>
      <c r="G607" s="17"/>
      <c r="H607" s="17"/>
      <c r="I607" s="17"/>
      <c r="J607" s="17"/>
      <c r="K607" s="69"/>
      <c r="M607" s="69"/>
      <c r="P607" s="70"/>
      <c r="Q607" s="17"/>
    </row>
    <row r="608" ht="14.25" customHeight="1">
      <c r="B608" s="66"/>
      <c r="C608" s="67"/>
      <c r="D608" s="72"/>
      <c r="E608" s="17"/>
      <c r="F608" s="17"/>
      <c r="G608" s="17"/>
      <c r="H608" s="17"/>
      <c r="I608" s="17"/>
      <c r="J608" s="17"/>
      <c r="K608" s="69"/>
      <c r="M608" s="69"/>
      <c r="P608" s="70"/>
      <c r="Q608" s="17"/>
    </row>
    <row r="609" ht="14.25" customHeight="1">
      <c r="B609" s="66"/>
      <c r="C609" s="67"/>
      <c r="D609" s="72"/>
      <c r="E609" s="17"/>
      <c r="F609" s="17"/>
      <c r="G609" s="17"/>
      <c r="H609" s="17"/>
      <c r="I609" s="17"/>
      <c r="J609" s="17"/>
      <c r="K609" s="69"/>
      <c r="M609" s="69"/>
      <c r="P609" s="70"/>
      <c r="Q609" s="17"/>
    </row>
    <row r="610" ht="14.25" customHeight="1">
      <c r="B610" s="66"/>
      <c r="C610" s="67"/>
      <c r="D610" s="72"/>
      <c r="E610" s="17"/>
      <c r="F610" s="17"/>
      <c r="G610" s="17"/>
      <c r="H610" s="17"/>
      <c r="I610" s="17"/>
      <c r="J610" s="17"/>
      <c r="K610" s="69"/>
      <c r="M610" s="69"/>
      <c r="P610" s="70"/>
      <c r="Q610" s="17"/>
    </row>
    <row r="611" ht="14.25" customHeight="1">
      <c r="B611" s="66"/>
      <c r="C611" s="67"/>
      <c r="D611" s="72"/>
      <c r="E611" s="17"/>
      <c r="F611" s="17"/>
      <c r="G611" s="17"/>
      <c r="H611" s="17"/>
      <c r="I611" s="17"/>
      <c r="J611" s="17"/>
      <c r="K611" s="69"/>
      <c r="M611" s="69"/>
      <c r="P611" s="70"/>
      <c r="Q611" s="17"/>
    </row>
    <row r="612" ht="14.25" customHeight="1">
      <c r="B612" s="66"/>
      <c r="C612" s="67"/>
      <c r="D612" s="72"/>
      <c r="E612" s="17"/>
      <c r="F612" s="17"/>
      <c r="G612" s="17"/>
      <c r="H612" s="17"/>
      <c r="I612" s="17"/>
      <c r="J612" s="17"/>
      <c r="K612" s="69"/>
      <c r="M612" s="69"/>
      <c r="P612" s="70"/>
      <c r="Q612" s="17"/>
    </row>
    <row r="613" ht="14.25" customHeight="1">
      <c r="B613" s="66"/>
      <c r="C613" s="67"/>
      <c r="D613" s="72"/>
      <c r="E613" s="17"/>
      <c r="F613" s="17"/>
      <c r="G613" s="17"/>
      <c r="H613" s="17"/>
      <c r="I613" s="17"/>
      <c r="J613" s="17"/>
      <c r="K613" s="69"/>
      <c r="M613" s="69"/>
      <c r="P613" s="70"/>
      <c r="Q613" s="17"/>
    </row>
    <row r="614" ht="14.25" customHeight="1">
      <c r="B614" s="66"/>
      <c r="C614" s="67"/>
      <c r="D614" s="72"/>
      <c r="E614" s="17"/>
      <c r="F614" s="17"/>
      <c r="G614" s="17"/>
      <c r="H614" s="17"/>
      <c r="I614" s="17"/>
      <c r="J614" s="17"/>
      <c r="K614" s="69"/>
      <c r="M614" s="69"/>
      <c r="P614" s="70"/>
      <c r="Q614" s="17"/>
    </row>
    <row r="615" ht="14.25" customHeight="1">
      <c r="B615" s="66"/>
      <c r="C615" s="67"/>
      <c r="D615" s="72"/>
      <c r="E615" s="17"/>
      <c r="F615" s="17"/>
      <c r="G615" s="17"/>
      <c r="H615" s="17"/>
      <c r="I615" s="17"/>
      <c r="J615" s="17"/>
      <c r="K615" s="69"/>
      <c r="M615" s="69"/>
      <c r="P615" s="70"/>
      <c r="Q615" s="17"/>
    </row>
    <row r="616" ht="14.25" customHeight="1">
      <c r="B616" s="66"/>
      <c r="C616" s="67"/>
      <c r="D616" s="72"/>
      <c r="E616" s="17"/>
      <c r="F616" s="17"/>
      <c r="G616" s="17"/>
      <c r="H616" s="17"/>
      <c r="I616" s="17"/>
      <c r="J616" s="17"/>
      <c r="K616" s="69"/>
      <c r="M616" s="69"/>
      <c r="P616" s="70"/>
      <c r="Q616" s="17"/>
    </row>
    <row r="617" ht="14.25" customHeight="1">
      <c r="B617" s="66"/>
      <c r="C617" s="67"/>
      <c r="D617" s="72"/>
      <c r="E617" s="17"/>
      <c r="F617" s="17"/>
      <c r="G617" s="17"/>
      <c r="H617" s="17"/>
      <c r="I617" s="17"/>
      <c r="J617" s="17"/>
      <c r="K617" s="69"/>
      <c r="M617" s="69"/>
      <c r="P617" s="70"/>
      <c r="Q617" s="17"/>
    </row>
    <row r="618" ht="14.25" customHeight="1">
      <c r="B618" s="66"/>
      <c r="C618" s="67"/>
      <c r="D618" s="72"/>
      <c r="E618" s="17"/>
      <c r="F618" s="17"/>
      <c r="G618" s="17"/>
      <c r="H618" s="17"/>
      <c r="I618" s="17"/>
      <c r="J618" s="17"/>
      <c r="K618" s="69"/>
      <c r="M618" s="69"/>
      <c r="P618" s="70"/>
      <c r="Q618" s="17"/>
    </row>
    <row r="619" ht="14.25" customHeight="1">
      <c r="B619" s="66"/>
      <c r="C619" s="67"/>
      <c r="D619" s="72"/>
      <c r="E619" s="17"/>
      <c r="F619" s="17"/>
      <c r="G619" s="17"/>
      <c r="H619" s="17"/>
      <c r="I619" s="17"/>
      <c r="J619" s="17"/>
      <c r="K619" s="69"/>
      <c r="M619" s="69"/>
      <c r="P619" s="70"/>
      <c r="Q619" s="17"/>
    </row>
    <row r="620" ht="14.25" customHeight="1">
      <c r="B620" s="66"/>
      <c r="C620" s="67"/>
      <c r="D620" s="72"/>
      <c r="E620" s="17"/>
      <c r="F620" s="17"/>
      <c r="G620" s="17"/>
      <c r="H620" s="17"/>
      <c r="I620" s="17"/>
      <c r="J620" s="17"/>
      <c r="K620" s="69"/>
      <c r="M620" s="69"/>
      <c r="P620" s="70"/>
      <c r="Q620" s="17"/>
    </row>
    <row r="621" ht="14.25" customHeight="1">
      <c r="B621" s="66"/>
      <c r="C621" s="67"/>
      <c r="D621" s="72"/>
      <c r="E621" s="17"/>
      <c r="F621" s="17"/>
      <c r="G621" s="17"/>
      <c r="H621" s="17"/>
      <c r="I621" s="17"/>
      <c r="J621" s="17"/>
      <c r="K621" s="69"/>
      <c r="M621" s="69"/>
      <c r="P621" s="70"/>
      <c r="Q621" s="17"/>
    </row>
    <row r="622" ht="14.25" customHeight="1">
      <c r="B622" s="66"/>
      <c r="C622" s="67"/>
      <c r="D622" s="72"/>
      <c r="E622" s="17"/>
      <c r="F622" s="17"/>
      <c r="G622" s="17"/>
      <c r="H622" s="17"/>
      <c r="I622" s="17"/>
      <c r="J622" s="17"/>
      <c r="K622" s="69"/>
      <c r="M622" s="69"/>
      <c r="P622" s="70"/>
      <c r="Q622" s="17"/>
    </row>
    <row r="623" ht="14.25" customHeight="1">
      <c r="B623" s="66"/>
      <c r="C623" s="67"/>
      <c r="D623" s="72"/>
      <c r="E623" s="17"/>
      <c r="F623" s="17"/>
      <c r="G623" s="17"/>
      <c r="H623" s="17"/>
      <c r="I623" s="17"/>
      <c r="J623" s="17"/>
      <c r="K623" s="69"/>
      <c r="M623" s="69"/>
      <c r="P623" s="70"/>
      <c r="Q623" s="17"/>
    </row>
    <row r="624" ht="14.25" customHeight="1">
      <c r="B624" s="66"/>
      <c r="C624" s="67"/>
      <c r="D624" s="72"/>
      <c r="E624" s="17"/>
      <c r="F624" s="17"/>
      <c r="G624" s="17"/>
      <c r="H624" s="17"/>
      <c r="I624" s="17"/>
      <c r="J624" s="17"/>
      <c r="K624" s="69"/>
      <c r="M624" s="69"/>
      <c r="P624" s="70"/>
      <c r="Q624" s="17"/>
    </row>
    <row r="625" ht="14.25" customHeight="1">
      <c r="B625" s="66"/>
      <c r="C625" s="67"/>
      <c r="D625" s="72"/>
      <c r="E625" s="17"/>
      <c r="F625" s="17"/>
      <c r="G625" s="17"/>
      <c r="H625" s="17"/>
      <c r="I625" s="17"/>
      <c r="J625" s="17"/>
      <c r="K625" s="69"/>
      <c r="M625" s="69"/>
      <c r="P625" s="70"/>
      <c r="Q625" s="17"/>
    </row>
    <row r="626" ht="14.25" customHeight="1">
      <c r="B626" s="66"/>
      <c r="C626" s="67"/>
      <c r="D626" s="72"/>
      <c r="E626" s="17"/>
      <c r="F626" s="17"/>
      <c r="G626" s="17"/>
      <c r="H626" s="17"/>
      <c r="I626" s="17"/>
      <c r="J626" s="17"/>
      <c r="K626" s="69"/>
      <c r="M626" s="69"/>
      <c r="P626" s="70"/>
      <c r="Q626" s="17"/>
    </row>
    <row r="627" ht="14.25" customHeight="1">
      <c r="B627" s="66"/>
      <c r="C627" s="67"/>
      <c r="D627" s="72"/>
      <c r="E627" s="17"/>
      <c r="F627" s="17"/>
      <c r="G627" s="17"/>
      <c r="H627" s="17"/>
      <c r="I627" s="17"/>
      <c r="J627" s="17"/>
      <c r="K627" s="69"/>
      <c r="M627" s="69"/>
      <c r="P627" s="70"/>
      <c r="Q627" s="17"/>
    </row>
    <row r="628" ht="14.25" customHeight="1">
      <c r="B628" s="66"/>
      <c r="C628" s="67"/>
      <c r="D628" s="72"/>
      <c r="E628" s="17"/>
      <c r="F628" s="17"/>
      <c r="G628" s="17"/>
      <c r="H628" s="17"/>
      <c r="I628" s="17"/>
      <c r="J628" s="17"/>
      <c r="K628" s="69"/>
      <c r="M628" s="69"/>
      <c r="P628" s="70"/>
      <c r="Q628" s="17"/>
    </row>
    <row r="629" ht="14.25" customHeight="1">
      <c r="B629" s="66"/>
      <c r="C629" s="67"/>
      <c r="D629" s="72"/>
      <c r="E629" s="17"/>
      <c r="F629" s="17"/>
      <c r="G629" s="17"/>
      <c r="H629" s="17"/>
      <c r="I629" s="17"/>
      <c r="J629" s="17"/>
      <c r="K629" s="69"/>
      <c r="M629" s="69"/>
      <c r="P629" s="70"/>
      <c r="Q629" s="17"/>
    </row>
    <row r="630" ht="14.25" customHeight="1">
      <c r="B630" s="66"/>
      <c r="C630" s="67"/>
      <c r="D630" s="72"/>
      <c r="E630" s="17"/>
      <c r="F630" s="17"/>
      <c r="G630" s="17"/>
      <c r="H630" s="17"/>
      <c r="I630" s="17"/>
      <c r="J630" s="17"/>
      <c r="K630" s="69"/>
      <c r="M630" s="69"/>
      <c r="P630" s="70"/>
      <c r="Q630" s="17"/>
    </row>
    <row r="631" ht="14.25" customHeight="1">
      <c r="B631" s="66"/>
      <c r="C631" s="67"/>
      <c r="D631" s="72"/>
      <c r="E631" s="17"/>
      <c r="F631" s="17"/>
      <c r="G631" s="17"/>
      <c r="H631" s="17"/>
      <c r="I631" s="17"/>
      <c r="J631" s="17"/>
      <c r="K631" s="69"/>
      <c r="M631" s="69"/>
      <c r="P631" s="70"/>
      <c r="Q631" s="17"/>
    </row>
    <row r="632" ht="14.25" customHeight="1">
      <c r="B632" s="66"/>
      <c r="C632" s="67"/>
      <c r="D632" s="72"/>
      <c r="E632" s="17"/>
      <c r="F632" s="17"/>
      <c r="G632" s="17"/>
      <c r="H632" s="17"/>
      <c r="I632" s="17"/>
      <c r="J632" s="17"/>
      <c r="K632" s="69"/>
      <c r="M632" s="69"/>
      <c r="P632" s="70"/>
      <c r="Q632" s="17"/>
    </row>
    <row r="633" ht="14.25" customHeight="1">
      <c r="B633" s="66"/>
      <c r="C633" s="67"/>
      <c r="D633" s="72"/>
      <c r="E633" s="17"/>
      <c r="F633" s="17"/>
      <c r="G633" s="17"/>
      <c r="H633" s="17"/>
      <c r="I633" s="17"/>
      <c r="J633" s="17"/>
      <c r="K633" s="69"/>
      <c r="M633" s="69"/>
      <c r="P633" s="70"/>
      <c r="Q633" s="17"/>
    </row>
    <row r="634" ht="14.25" customHeight="1">
      <c r="B634" s="66"/>
      <c r="C634" s="67"/>
      <c r="D634" s="72"/>
      <c r="E634" s="17"/>
      <c r="F634" s="17"/>
      <c r="G634" s="17"/>
      <c r="H634" s="17"/>
      <c r="I634" s="17"/>
      <c r="J634" s="17"/>
      <c r="K634" s="69"/>
      <c r="M634" s="69"/>
      <c r="P634" s="70"/>
      <c r="Q634" s="17"/>
    </row>
    <row r="635" ht="14.25" customHeight="1">
      <c r="B635" s="66"/>
      <c r="C635" s="67"/>
      <c r="D635" s="72"/>
      <c r="E635" s="17"/>
      <c r="F635" s="17"/>
      <c r="G635" s="17"/>
      <c r="H635" s="17"/>
      <c r="I635" s="17"/>
      <c r="J635" s="17"/>
      <c r="K635" s="69"/>
      <c r="M635" s="69"/>
      <c r="P635" s="70"/>
      <c r="Q635" s="17"/>
    </row>
    <row r="636" ht="14.25" customHeight="1">
      <c r="B636" s="66"/>
      <c r="C636" s="67"/>
      <c r="D636" s="72"/>
      <c r="E636" s="17"/>
      <c r="F636" s="17"/>
      <c r="G636" s="17"/>
      <c r="H636" s="17"/>
      <c r="I636" s="17"/>
      <c r="J636" s="17"/>
      <c r="K636" s="69"/>
      <c r="M636" s="69"/>
      <c r="P636" s="70"/>
      <c r="Q636" s="17"/>
    </row>
    <row r="637" ht="14.25" customHeight="1">
      <c r="B637" s="66"/>
      <c r="C637" s="67"/>
      <c r="D637" s="72"/>
      <c r="E637" s="17"/>
      <c r="F637" s="17"/>
      <c r="G637" s="17"/>
      <c r="H637" s="17"/>
      <c r="I637" s="17"/>
      <c r="J637" s="17"/>
      <c r="K637" s="69"/>
      <c r="M637" s="69"/>
      <c r="P637" s="70"/>
      <c r="Q637" s="17"/>
    </row>
    <row r="638" ht="14.25" customHeight="1">
      <c r="B638" s="66"/>
      <c r="C638" s="67"/>
      <c r="D638" s="72"/>
      <c r="E638" s="17"/>
      <c r="F638" s="17"/>
      <c r="G638" s="17"/>
      <c r="H638" s="17"/>
      <c r="I638" s="17"/>
      <c r="J638" s="17"/>
      <c r="K638" s="69"/>
      <c r="M638" s="69"/>
      <c r="P638" s="70"/>
      <c r="Q638" s="17"/>
    </row>
    <row r="639" ht="14.25" customHeight="1">
      <c r="B639" s="66"/>
      <c r="C639" s="67"/>
      <c r="D639" s="72"/>
      <c r="E639" s="17"/>
      <c r="F639" s="17"/>
      <c r="G639" s="17"/>
      <c r="H639" s="17"/>
      <c r="I639" s="17"/>
      <c r="J639" s="17"/>
      <c r="K639" s="69"/>
      <c r="M639" s="69"/>
      <c r="P639" s="70"/>
      <c r="Q639" s="17"/>
    </row>
    <row r="640" ht="14.25" customHeight="1">
      <c r="B640" s="66"/>
      <c r="C640" s="67"/>
      <c r="D640" s="72"/>
      <c r="E640" s="17"/>
      <c r="F640" s="17"/>
      <c r="G640" s="17"/>
      <c r="H640" s="17"/>
      <c r="I640" s="17"/>
      <c r="J640" s="17"/>
      <c r="K640" s="69"/>
      <c r="M640" s="69"/>
      <c r="P640" s="70"/>
      <c r="Q640" s="17"/>
    </row>
    <row r="641" ht="14.25" customHeight="1">
      <c r="B641" s="66"/>
      <c r="C641" s="67"/>
      <c r="D641" s="72"/>
      <c r="E641" s="17"/>
      <c r="F641" s="17"/>
      <c r="G641" s="17"/>
      <c r="H641" s="17"/>
      <c r="I641" s="17"/>
      <c r="J641" s="17"/>
      <c r="K641" s="69"/>
      <c r="M641" s="69"/>
      <c r="P641" s="70"/>
      <c r="Q641" s="17"/>
    </row>
    <row r="642" ht="14.25" customHeight="1">
      <c r="B642" s="66"/>
      <c r="C642" s="67"/>
      <c r="D642" s="72"/>
      <c r="E642" s="17"/>
      <c r="F642" s="17"/>
      <c r="G642" s="17"/>
      <c r="H642" s="17"/>
      <c r="I642" s="17"/>
      <c r="J642" s="17"/>
      <c r="K642" s="69"/>
      <c r="M642" s="69"/>
      <c r="P642" s="70"/>
      <c r="Q642" s="17"/>
    </row>
    <row r="643" ht="14.25" customHeight="1">
      <c r="B643" s="66"/>
      <c r="C643" s="67"/>
      <c r="D643" s="72"/>
      <c r="E643" s="17"/>
      <c r="F643" s="17"/>
      <c r="G643" s="17"/>
      <c r="H643" s="17"/>
      <c r="I643" s="17"/>
      <c r="J643" s="17"/>
      <c r="K643" s="69"/>
      <c r="M643" s="69"/>
      <c r="P643" s="70"/>
      <c r="Q643" s="17"/>
    </row>
    <row r="644" ht="14.25" customHeight="1">
      <c r="B644" s="66"/>
      <c r="C644" s="67"/>
      <c r="D644" s="72"/>
      <c r="E644" s="17"/>
      <c r="F644" s="17"/>
      <c r="G644" s="17"/>
      <c r="H644" s="17"/>
      <c r="I644" s="17"/>
      <c r="J644" s="17"/>
      <c r="K644" s="69"/>
      <c r="M644" s="69"/>
      <c r="P644" s="70"/>
      <c r="Q644" s="17"/>
    </row>
    <row r="645" ht="14.25" customHeight="1">
      <c r="B645" s="66"/>
      <c r="C645" s="67"/>
      <c r="D645" s="72"/>
      <c r="E645" s="17"/>
      <c r="F645" s="17"/>
      <c r="G645" s="17"/>
      <c r="H645" s="17"/>
      <c r="I645" s="17"/>
      <c r="J645" s="17"/>
      <c r="K645" s="69"/>
      <c r="M645" s="69"/>
      <c r="P645" s="70"/>
      <c r="Q645" s="17"/>
    </row>
    <row r="646" ht="14.25" customHeight="1">
      <c r="B646" s="66"/>
      <c r="C646" s="67"/>
      <c r="D646" s="72"/>
      <c r="E646" s="17"/>
      <c r="F646" s="17"/>
      <c r="G646" s="17"/>
      <c r="H646" s="17"/>
      <c r="I646" s="17"/>
      <c r="J646" s="17"/>
      <c r="K646" s="69"/>
      <c r="M646" s="69"/>
      <c r="P646" s="70"/>
      <c r="Q646" s="17"/>
    </row>
    <row r="647" ht="14.25" customHeight="1">
      <c r="B647" s="66"/>
      <c r="C647" s="67"/>
      <c r="D647" s="72"/>
      <c r="E647" s="17"/>
      <c r="F647" s="17"/>
      <c r="G647" s="17"/>
      <c r="H647" s="17"/>
      <c r="I647" s="17"/>
      <c r="J647" s="17"/>
      <c r="K647" s="69"/>
      <c r="M647" s="69"/>
      <c r="P647" s="70"/>
      <c r="Q647" s="17"/>
    </row>
    <row r="648" ht="14.25" customHeight="1">
      <c r="B648" s="66"/>
      <c r="C648" s="67"/>
      <c r="D648" s="72"/>
      <c r="E648" s="17"/>
      <c r="F648" s="17"/>
      <c r="G648" s="17"/>
      <c r="H648" s="17"/>
      <c r="I648" s="17"/>
      <c r="J648" s="17"/>
      <c r="K648" s="69"/>
      <c r="M648" s="69"/>
      <c r="P648" s="70"/>
      <c r="Q648" s="17"/>
    </row>
    <row r="649" ht="14.25" customHeight="1">
      <c r="B649" s="66"/>
      <c r="C649" s="67"/>
      <c r="D649" s="72"/>
      <c r="E649" s="17"/>
      <c r="F649" s="17"/>
      <c r="G649" s="17"/>
      <c r="H649" s="17"/>
      <c r="I649" s="17"/>
      <c r="J649" s="17"/>
      <c r="K649" s="69"/>
      <c r="M649" s="69"/>
      <c r="P649" s="70"/>
      <c r="Q649" s="17"/>
    </row>
    <row r="650" ht="14.25" customHeight="1">
      <c r="B650" s="66"/>
      <c r="C650" s="67"/>
      <c r="D650" s="72"/>
      <c r="E650" s="17"/>
      <c r="F650" s="17"/>
      <c r="G650" s="17"/>
      <c r="H650" s="17"/>
      <c r="I650" s="17"/>
      <c r="J650" s="17"/>
      <c r="K650" s="69"/>
      <c r="M650" s="69"/>
      <c r="P650" s="70"/>
      <c r="Q650" s="17"/>
    </row>
    <row r="651" ht="14.25" customHeight="1">
      <c r="B651" s="66"/>
      <c r="C651" s="67"/>
      <c r="D651" s="72"/>
      <c r="E651" s="17"/>
      <c r="F651" s="17"/>
      <c r="G651" s="17"/>
      <c r="H651" s="17"/>
      <c r="I651" s="17"/>
      <c r="J651" s="17"/>
      <c r="K651" s="69"/>
      <c r="M651" s="69"/>
      <c r="P651" s="70"/>
      <c r="Q651" s="17"/>
    </row>
    <row r="652" ht="14.25" customHeight="1">
      <c r="B652" s="66"/>
      <c r="C652" s="67"/>
      <c r="D652" s="72"/>
      <c r="E652" s="17"/>
      <c r="F652" s="17"/>
      <c r="G652" s="17"/>
      <c r="H652" s="17"/>
      <c r="I652" s="17"/>
      <c r="J652" s="17"/>
      <c r="K652" s="69"/>
      <c r="M652" s="69"/>
      <c r="P652" s="70"/>
      <c r="Q652" s="17"/>
    </row>
    <row r="653" ht="14.25" customHeight="1">
      <c r="B653" s="66"/>
      <c r="C653" s="67"/>
      <c r="D653" s="72"/>
      <c r="E653" s="17"/>
      <c r="F653" s="17"/>
      <c r="G653" s="17"/>
      <c r="H653" s="17"/>
      <c r="I653" s="17"/>
      <c r="J653" s="17"/>
      <c r="K653" s="69"/>
      <c r="M653" s="69"/>
      <c r="P653" s="70"/>
      <c r="Q653" s="17"/>
    </row>
    <row r="654" ht="14.25" customHeight="1">
      <c r="B654" s="66"/>
      <c r="C654" s="67"/>
      <c r="D654" s="72"/>
      <c r="E654" s="17"/>
      <c r="F654" s="17"/>
      <c r="G654" s="17"/>
      <c r="H654" s="17"/>
      <c r="I654" s="17"/>
      <c r="J654" s="17"/>
      <c r="K654" s="69"/>
      <c r="M654" s="69"/>
      <c r="P654" s="70"/>
      <c r="Q654" s="17"/>
    </row>
    <row r="655" ht="14.25" customHeight="1">
      <c r="B655" s="66"/>
      <c r="C655" s="67"/>
      <c r="D655" s="72"/>
      <c r="E655" s="17"/>
      <c r="F655" s="17"/>
      <c r="G655" s="17"/>
      <c r="H655" s="17"/>
      <c r="I655" s="17"/>
      <c r="J655" s="17"/>
      <c r="K655" s="69"/>
      <c r="M655" s="69"/>
      <c r="P655" s="70"/>
      <c r="Q655" s="17"/>
    </row>
    <row r="656" ht="14.25" customHeight="1">
      <c r="B656" s="66"/>
      <c r="C656" s="67"/>
      <c r="D656" s="72"/>
      <c r="E656" s="17"/>
      <c r="F656" s="17"/>
      <c r="G656" s="17"/>
      <c r="H656" s="17"/>
      <c r="I656" s="17"/>
      <c r="J656" s="17"/>
      <c r="K656" s="69"/>
      <c r="M656" s="69"/>
      <c r="P656" s="70"/>
      <c r="Q656" s="17"/>
    </row>
    <row r="657" ht="14.25" customHeight="1">
      <c r="B657" s="66"/>
      <c r="C657" s="67"/>
      <c r="D657" s="72"/>
      <c r="E657" s="17"/>
      <c r="F657" s="17"/>
      <c r="G657" s="17"/>
      <c r="H657" s="17"/>
      <c r="I657" s="17"/>
      <c r="J657" s="17"/>
      <c r="K657" s="69"/>
      <c r="M657" s="69"/>
      <c r="P657" s="70"/>
      <c r="Q657" s="17"/>
    </row>
    <row r="658" ht="14.25" customHeight="1">
      <c r="B658" s="66"/>
      <c r="C658" s="67"/>
      <c r="D658" s="72"/>
      <c r="E658" s="17"/>
      <c r="F658" s="17"/>
      <c r="G658" s="17"/>
      <c r="H658" s="17"/>
      <c r="I658" s="17"/>
      <c r="J658" s="17"/>
      <c r="K658" s="69"/>
      <c r="M658" s="69"/>
      <c r="P658" s="70"/>
      <c r="Q658" s="17"/>
    </row>
    <row r="659" ht="14.25" customHeight="1">
      <c r="B659" s="66"/>
      <c r="C659" s="67"/>
      <c r="D659" s="72"/>
      <c r="E659" s="17"/>
      <c r="F659" s="17"/>
      <c r="G659" s="17"/>
      <c r="H659" s="17"/>
      <c r="I659" s="17"/>
      <c r="J659" s="17"/>
      <c r="K659" s="69"/>
      <c r="M659" s="69"/>
      <c r="P659" s="70"/>
      <c r="Q659" s="17"/>
    </row>
    <row r="660" ht="14.25" customHeight="1">
      <c r="B660" s="66"/>
      <c r="C660" s="67"/>
      <c r="D660" s="72"/>
      <c r="E660" s="17"/>
      <c r="F660" s="17"/>
      <c r="G660" s="17"/>
      <c r="H660" s="17"/>
      <c r="I660" s="17"/>
      <c r="J660" s="17"/>
      <c r="K660" s="69"/>
      <c r="M660" s="69"/>
      <c r="P660" s="70"/>
      <c r="Q660" s="17"/>
    </row>
    <row r="661" ht="14.25" customHeight="1">
      <c r="B661" s="66"/>
      <c r="C661" s="67"/>
      <c r="D661" s="72"/>
      <c r="E661" s="17"/>
      <c r="F661" s="17"/>
      <c r="G661" s="17"/>
      <c r="H661" s="17"/>
      <c r="I661" s="17"/>
      <c r="J661" s="17"/>
      <c r="K661" s="69"/>
      <c r="M661" s="69"/>
      <c r="P661" s="70"/>
      <c r="Q661" s="17"/>
    </row>
    <row r="662" ht="14.25" customHeight="1">
      <c r="B662" s="66"/>
      <c r="C662" s="67"/>
      <c r="D662" s="72"/>
      <c r="E662" s="17"/>
      <c r="F662" s="17"/>
      <c r="G662" s="17"/>
      <c r="H662" s="17"/>
      <c r="I662" s="17"/>
      <c r="J662" s="17"/>
      <c r="K662" s="69"/>
      <c r="M662" s="69"/>
      <c r="P662" s="70"/>
      <c r="Q662" s="17"/>
    </row>
    <row r="663" ht="14.25" customHeight="1">
      <c r="B663" s="66"/>
      <c r="C663" s="67"/>
      <c r="D663" s="72"/>
      <c r="E663" s="17"/>
      <c r="F663" s="17"/>
      <c r="G663" s="17"/>
      <c r="H663" s="17"/>
      <c r="I663" s="17"/>
      <c r="J663" s="17"/>
      <c r="K663" s="69"/>
      <c r="M663" s="69"/>
      <c r="P663" s="70"/>
      <c r="Q663" s="17"/>
    </row>
    <row r="664" ht="14.25" customHeight="1">
      <c r="B664" s="66"/>
      <c r="C664" s="67"/>
      <c r="D664" s="72"/>
      <c r="E664" s="17"/>
      <c r="F664" s="17"/>
      <c r="G664" s="17"/>
      <c r="H664" s="17"/>
      <c r="I664" s="17"/>
      <c r="J664" s="17"/>
      <c r="K664" s="69"/>
      <c r="M664" s="69"/>
      <c r="P664" s="70"/>
      <c r="Q664" s="17"/>
    </row>
    <row r="665" ht="14.25" customHeight="1">
      <c r="B665" s="66"/>
      <c r="C665" s="67"/>
      <c r="D665" s="72"/>
      <c r="E665" s="17"/>
      <c r="F665" s="17"/>
      <c r="G665" s="17"/>
      <c r="H665" s="17"/>
      <c r="I665" s="17"/>
      <c r="J665" s="17"/>
      <c r="K665" s="69"/>
      <c r="M665" s="69"/>
      <c r="P665" s="70"/>
      <c r="Q665" s="17"/>
    </row>
    <row r="666" ht="14.25" customHeight="1">
      <c r="B666" s="66"/>
      <c r="C666" s="67"/>
      <c r="D666" s="72"/>
      <c r="E666" s="17"/>
      <c r="F666" s="17"/>
      <c r="G666" s="17"/>
      <c r="H666" s="17"/>
      <c r="I666" s="17"/>
      <c r="J666" s="17"/>
      <c r="K666" s="69"/>
      <c r="M666" s="69"/>
      <c r="P666" s="70"/>
      <c r="Q666" s="17"/>
    </row>
    <row r="667" ht="14.25" customHeight="1">
      <c r="B667" s="66"/>
      <c r="C667" s="67"/>
      <c r="D667" s="72"/>
      <c r="E667" s="17"/>
      <c r="F667" s="17"/>
      <c r="G667" s="17"/>
      <c r="H667" s="17"/>
      <c r="I667" s="17"/>
      <c r="J667" s="17"/>
      <c r="K667" s="69"/>
      <c r="M667" s="69"/>
      <c r="P667" s="70"/>
      <c r="Q667" s="17"/>
    </row>
    <row r="668" ht="14.25" customHeight="1">
      <c r="B668" s="66"/>
      <c r="C668" s="67"/>
      <c r="D668" s="72"/>
      <c r="E668" s="17"/>
      <c r="F668" s="17"/>
      <c r="G668" s="17"/>
      <c r="H668" s="17"/>
      <c r="I668" s="17"/>
      <c r="J668" s="17"/>
      <c r="K668" s="69"/>
      <c r="M668" s="69"/>
      <c r="P668" s="70"/>
      <c r="Q668" s="17"/>
    </row>
    <row r="669" ht="14.25" customHeight="1">
      <c r="B669" s="66"/>
      <c r="C669" s="67"/>
      <c r="D669" s="72"/>
      <c r="E669" s="17"/>
      <c r="F669" s="17"/>
      <c r="G669" s="17"/>
      <c r="H669" s="17"/>
      <c r="I669" s="17"/>
      <c r="J669" s="17"/>
      <c r="K669" s="69"/>
      <c r="M669" s="69"/>
      <c r="P669" s="70"/>
      <c r="Q669" s="17"/>
    </row>
    <row r="670" ht="14.25" customHeight="1">
      <c r="B670" s="66"/>
      <c r="C670" s="67"/>
      <c r="D670" s="72"/>
      <c r="E670" s="17"/>
      <c r="F670" s="17"/>
      <c r="G670" s="17"/>
      <c r="H670" s="17"/>
      <c r="I670" s="17"/>
      <c r="J670" s="17"/>
      <c r="K670" s="69"/>
      <c r="M670" s="69"/>
      <c r="P670" s="70"/>
      <c r="Q670" s="17"/>
    </row>
    <row r="671" ht="14.25" customHeight="1">
      <c r="B671" s="66"/>
      <c r="C671" s="67"/>
      <c r="D671" s="72"/>
      <c r="E671" s="17"/>
      <c r="F671" s="17"/>
      <c r="G671" s="17"/>
      <c r="H671" s="17"/>
      <c r="I671" s="17"/>
      <c r="J671" s="17"/>
      <c r="K671" s="69"/>
      <c r="M671" s="69"/>
      <c r="P671" s="70"/>
      <c r="Q671" s="17"/>
    </row>
    <row r="672" ht="14.25" customHeight="1">
      <c r="B672" s="66"/>
      <c r="C672" s="67"/>
      <c r="D672" s="72"/>
      <c r="E672" s="17"/>
      <c r="F672" s="17"/>
      <c r="G672" s="17"/>
      <c r="H672" s="17"/>
      <c r="I672" s="17"/>
      <c r="J672" s="17"/>
      <c r="K672" s="69"/>
      <c r="M672" s="69"/>
      <c r="P672" s="70"/>
      <c r="Q672" s="17"/>
    </row>
    <row r="673" ht="14.25" customHeight="1">
      <c r="B673" s="66"/>
      <c r="C673" s="67"/>
      <c r="D673" s="72"/>
      <c r="E673" s="17"/>
      <c r="F673" s="17"/>
      <c r="G673" s="17"/>
      <c r="H673" s="17"/>
      <c r="I673" s="17"/>
      <c r="J673" s="17"/>
      <c r="K673" s="69"/>
      <c r="M673" s="69"/>
      <c r="P673" s="70"/>
      <c r="Q673" s="17"/>
    </row>
    <row r="674" ht="14.25" customHeight="1">
      <c r="B674" s="66"/>
      <c r="C674" s="67"/>
      <c r="D674" s="72"/>
      <c r="E674" s="17"/>
      <c r="F674" s="17"/>
      <c r="G674" s="17"/>
      <c r="H674" s="17"/>
      <c r="I674" s="17"/>
      <c r="J674" s="17"/>
      <c r="K674" s="69"/>
      <c r="M674" s="69"/>
      <c r="P674" s="70"/>
      <c r="Q674" s="17"/>
    </row>
    <row r="675" ht="14.25" customHeight="1">
      <c r="B675" s="66"/>
      <c r="C675" s="67"/>
      <c r="D675" s="72"/>
      <c r="E675" s="17"/>
      <c r="F675" s="17"/>
      <c r="G675" s="17"/>
      <c r="H675" s="17"/>
      <c r="I675" s="17"/>
      <c r="J675" s="17"/>
      <c r="K675" s="69"/>
      <c r="M675" s="69"/>
      <c r="P675" s="70"/>
      <c r="Q675" s="17"/>
    </row>
    <row r="676" ht="14.25" customHeight="1">
      <c r="B676" s="66"/>
      <c r="C676" s="67"/>
      <c r="D676" s="72"/>
      <c r="E676" s="17"/>
      <c r="F676" s="17"/>
      <c r="G676" s="17"/>
      <c r="H676" s="17"/>
      <c r="I676" s="17"/>
      <c r="J676" s="17"/>
      <c r="K676" s="69"/>
      <c r="M676" s="69"/>
      <c r="P676" s="70"/>
      <c r="Q676" s="17"/>
    </row>
    <row r="677" ht="14.25" customHeight="1">
      <c r="B677" s="66"/>
      <c r="C677" s="67"/>
      <c r="D677" s="72"/>
      <c r="E677" s="17"/>
      <c r="F677" s="17"/>
      <c r="G677" s="17"/>
      <c r="H677" s="17"/>
      <c r="I677" s="17"/>
      <c r="J677" s="17"/>
      <c r="K677" s="69"/>
      <c r="M677" s="69"/>
      <c r="P677" s="70"/>
      <c r="Q677" s="17"/>
    </row>
    <row r="678" ht="14.25" customHeight="1">
      <c r="B678" s="66"/>
      <c r="C678" s="67"/>
      <c r="D678" s="72"/>
      <c r="E678" s="17"/>
      <c r="F678" s="17"/>
      <c r="G678" s="17"/>
      <c r="H678" s="17"/>
      <c r="I678" s="17"/>
      <c r="J678" s="17"/>
      <c r="K678" s="69"/>
      <c r="M678" s="69"/>
      <c r="P678" s="70"/>
      <c r="Q678" s="17"/>
    </row>
    <row r="679" ht="14.25" customHeight="1">
      <c r="B679" s="66"/>
      <c r="C679" s="67"/>
      <c r="D679" s="72"/>
      <c r="E679" s="17"/>
      <c r="F679" s="17"/>
      <c r="G679" s="17"/>
      <c r="H679" s="17"/>
      <c r="I679" s="17"/>
      <c r="J679" s="17"/>
      <c r="K679" s="69"/>
      <c r="M679" s="69"/>
      <c r="P679" s="70"/>
      <c r="Q679" s="17"/>
    </row>
    <row r="680" ht="14.25" customHeight="1">
      <c r="B680" s="66"/>
      <c r="C680" s="67"/>
      <c r="D680" s="72"/>
      <c r="E680" s="17"/>
      <c r="F680" s="17"/>
      <c r="G680" s="17"/>
      <c r="H680" s="17"/>
      <c r="I680" s="17"/>
      <c r="J680" s="17"/>
      <c r="K680" s="69"/>
      <c r="M680" s="69"/>
      <c r="P680" s="70"/>
      <c r="Q680" s="17"/>
    </row>
    <row r="681" ht="14.25" customHeight="1">
      <c r="B681" s="66"/>
      <c r="C681" s="67"/>
      <c r="D681" s="72"/>
      <c r="E681" s="17"/>
      <c r="F681" s="17"/>
      <c r="G681" s="17"/>
      <c r="H681" s="17"/>
      <c r="I681" s="17"/>
      <c r="J681" s="17"/>
      <c r="K681" s="69"/>
      <c r="M681" s="69"/>
      <c r="P681" s="70"/>
      <c r="Q681" s="17"/>
    </row>
    <row r="682" ht="14.25" customHeight="1">
      <c r="B682" s="66"/>
      <c r="C682" s="67"/>
      <c r="D682" s="72"/>
      <c r="E682" s="17"/>
      <c r="F682" s="17"/>
      <c r="G682" s="17"/>
      <c r="H682" s="17"/>
      <c r="I682" s="17"/>
      <c r="J682" s="17"/>
      <c r="K682" s="69"/>
      <c r="M682" s="69"/>
      <c r="P682" s="70"/>
      <c r="Q682" s="17"/>
    </row>
    <row r="683" ht="14.25" customHeight="1">
      <c r="B683" s="66"/>
      <c r="C683" s="67"/>
      <c r="D683" s="72"/>
      <c r="E683" s="17"/>
      <c r="F683" s="17"/>
      <c r="G683" s="17"/>
      <c r="H683" s="17"/>
      <c r="I683" s="17"/>
      <c r="J683" s="17"/>
      <c r="K683" s="69"/>
      <c r="M683" s="69"/>
      <c r="P683" s="70"/>
      <c r="Q683" s="17"/>
    </row>
    <row r="684" ht="14.25" customHeight="1">
      <c r="B684" s="66"/>
      <c r="C684" s="67"/>
      <c r="D684" s="72"/>
      <c r="E684" s="17"/>
      <c r="F684" s="17"/>
      <c r="G684" s="17"/>
      <c r="H684" s="17"/>
      <c r="I684" s="17"/>
      <c r="J684" s="17"/>
      <c r="K684" s="69"/>
      <c r="M684" s="69"/>
      <c r="P684" s="70"/>
      <c r="Q684" s="17"/>
    </row>
    <row r="685" ht="14.25" customHeight="1">
      <c r="B685" s="66"/>
      <c r="C685" s="67"/>
      <c r="D685" s="72"/>
      <c r="E685" s="17"/>
      <c r="F685" s="17"/>
      <c r="G685" s="17"/>
      <c r="H685" s="17"/>
      <c r="I685" s="17"/>
      <c r="J685" s="17"/>
      <c r="K685" s="69"/>
      <c r="M685" s="69"/>
      <c r="P685" s="70"/>
      <c r="Q685" s="17"/>
    </row>
    <row r="686" ht="14.25" customHeight="1">
      <c r="B686" s="66"/>
      <c r="C686" s="67"/>
      <c r="D686" s="72"/>
      <c r="E686" s="17"/>
      <c r="F686" s="17"/>
      <c r="G686" s="17"/>
      <c r="H686" s="17"/>
      <c r="I686" s="17"/>
      <c r="J686" s="17"/>
      <c r="K686" s="69"/>
      <c r="M686" s="69"/>
      <c r="P686" s="70"/>
      <c r="Q686" s="17"/>
    </row>
    <row r="687" ht="14.25" customHeight="1">
      <c r="B687" s="66"/>
      <c r="C687" s="67"/>
      <c r="D687" s="72"/>
      <c r="E687" s="17"/>
      <c r="F687" s="17"/>
      <c r="G687" s="17"/>
      <c r="H687" s="17"/>
      <c r="I687" s="17"/>
      <c r="J687" s="17"/>
      <c r="K687" s="69"/>
      <c r="M687" s="69"/>
      <c r="P687" s="70"/>
      <c r="Q687" s="17"/>
    </row>
    <row r="688" ht="14.25" customHeight="1">
      <c r="B688" s="66"/>
      <c r="C688" s="67"/>
      <c r="D688" s="72"/>
      <c r="E688" s="17"/>
      <c r="F688" s="17"/>
      <c r="G688" s="17"/>
      <c r="H688" s="17"/>
      <c r="I688" s="17"/>
      <c r="J688" s="17"/>
      <c r="K688" s="69"/>
      <c r="M688" s="69"/>
      <c r="P688" s="70"/>
      <c r="Q688" s="17"/>
    </row>
    <row r="689" ht="14.25" customHeight="1">
      <c r="B689" s="66"/>
      <c r="C689" s="67"/>
      <c r="D689" s="72"/>
      <c r="E689" s="17"/>
      <c r="F689" s="17"/>
      <c r="G689" s="17"/>
      <c r="H689" s="17"/>
      <c r="I689" s="17"/>
      <c r="J689" s="17"/>
      <c r="K689" s="69"/>
      <c r="M689" s="69"/>
      <c r="P689" s="70"/>
      <c r="Q689" s="17"/>
    </row>
    <row r="690" ht="14.25" customHeight="1">
      <c r="B690" s="66"/>
      <c r="C690" s="67"/>
      <c r="D690" s="72"/>
      <c r="E690" s="17"/>
      <c r="F690" s="17"/>
      <c r="G690" s="17"/>
      <c r="H690" s="17"/>
      <c r="I690" s="17"/>
      <c r="J690" s="17"/>
      <c r="K690" s="69"/>
      <c r="M690" s="69"/>
      <c r="P690" s="70"/>
      <c r="Q690" s="17"/>
    </row>
    <row r="691" ht="14.25" customHeight="1">
      <c r="B691" s="66"/>
      <c r="C691" s="67"/>
      <c r="D691" s="72"/>
      <c r="E691" s="17"/>
      <c r="F691" s="17"/>
      <c r="G691" s="17"/>
      <c r="H691" s="17"/>
      <c r="I691" s="17"/>
      <c r="J691" s="17"/>
      <c r="K691" s="69"/>
      <c r="M691" s="69"/>
      <c r="P691" s="70"/>
      <c r="Q691" s="17"/>
    </row>
    <row r="692" ht="14.25" customHeight="1">
      <c r="B692" s="66"/>
      <c r="C692" s="67"/>
      <c r="D692" s="72"/>
      <c r="E692" s="17"/>
      <c r="F692" s="17"/>
      <c r="G692" s="17"/>
      <c r="H692" s="17"/>
      <c r="I692" s="17"/>
      <c r="J692" s="17"/>
      <c r="K692" s="69"/>
      <c r="M692" s="69"/>
      <c r="P692" s="70"/>
      <c r="Q692" s="17"/>
    </row>
    <row r="693" ht="14.25" customHeight="1">
      <c r="B693" s="66"/>
      <c r="C693" s="67"/>
      <c r="D693" s="72"/>
      <c r="E693" s="17"/>
      <c r="F693" s="17"/>
      <c r="G693" s="17"/>
      <c r="H693" s="17"/>
      <c r="I693" s="17"/>
      <c r="J693" s="17"/>
      <c r="K693" s="69"/>
      <c r="M693" s="69"/>
      <c r="P693" s="70"/>
      <c r="Q693" s="17"/>
    </row>
    <row r="694" ht="14.25" customHeight="1">
      <c r="B694" s="66"/>
      <c r="C694" s="67"/>
      <c r="D694" s="72"/>
      <c r="E694" s="17"/>
      <c r="F694" s="17"/>
      <c r="G694" s="17"/>
      <c r="H694" s="17"/>
      <c r="I694" s="17"/>
      <c r="J694" s="17"/>
      <c r="K694" s="69"/>
      <c r="M694" s="69"/>
      <c r="P694" s="70"/>
      <c r="Q694" s="17"/>
    </row>
    <row r="695" ht="14.25" customHeight="1">
      <c r="B695" s="66"/>
      <c r="C695" s="67"/>
      <c r="D695" s="72"/>
      <c r="E695" s="17"/>
      <c r="F695" s="17"/>
      <c r="G695" s="17"/>
      <c r="H695" s="17"/>
      <c r="I695" s="17"/>
      <c r="J695" s="17"/>
      <c r="K695" s="69"/>
      <c r="M695" s="69"/>
      <c r="P695" s="70"/>
      <c r="Q695" s="17"/>
    </row>
    <row r="696" ht="14.25" customHeight="1">
      <c r="B696" s="66"/>
      <c r="C696" s="67"/>
      <c r="D696" s="72"/>
      <c r="E696" s="17"/>
      <c r="F696" s="17"/>
      <c r="G696" s="17"/>
      <c r="H696" s="17"/>
      <c r="I696" s="17"/>
      <c r="J696" s="17"/>
      <c r="K696" s="69"/>
      <c r="M696" s="69"/>
      <c r="P696" s="70"/>
      <c r="Q696" s="17"/>
    </row>
    <row r="697" ht="14.25" customHeight="1">
      <c r="B697" s="66"/>
      <c r="C697" s="67"/>
      <c r="D697" s="72"/>
      <c r="E697" s="17"/>
      <c r="F697" s="17"/>
      <c r="G697" s="17"/>
      <c r="H697" s="17"/>
      <c r="I697" s="17"/>
      <c r="J697" s="17"/>
      <c r="K697" s="69"/>
      <c r="M697" s="69"/>
      <c r="P697" s="70"/>
      <c r="Q697" s="17"/>
    </row>
    <row r="698" ht="14.25" customHeight="1">
      <c r="B698" s="66"/>
      <c r="C698" s="67"/>
      <c r="D698" s="72"/>
      <c r="E698" s="17"/>
      <c r="F698" s="17"/>
      <c r="G698" s="17"/>
      <c r="H698" s="17"/>
      <c r="I698" s="17"/>
      <c r="J698" s="17"/>
      <c r="K698" s="69"/>
      <c r="M698" s="69"/>
      <c r="P698" s="70"/>
      <c r="Q698" s="17"/>
    </row>
    <row r="699" ht="14.25" customHeight="1">
      <c r="B699" s="66"/>
      <c r="C699" s="67"/>
      <c r="D699" s="72"/>
      <c r="E699" s="17"/>
      <c r="F699" s="17"/>
      <c r="G699" s="17"/>
      <c r="H699" s="17"/>
      <c r="I699" s="17"/>
      <c r="J699" s="17"/>
      <c r="K699" s="69"/>
      <c r="M699" s="69"/>
      <c r="P699" s="70"/>
      <c r="Q699" s="17"/>
    </row>
    <row r="700" ht="14.25" customHeight="1">
      <c r="B700" s="66"/>
      <c r="C700" s="67"/>
      <c r="D700" s="72"/>
      <c r="E700" s="17"/>
      <c r="F700" s="17"/>
      <c r="G700" s="17"/>
      <c r="H700" s="17"/>
      <c r="I700" s="17"/>
      <c r="J700" s="17"/>
      <c r="K700" s="69"/>
      <c r="M700" s="69"/>
      <c r="P700" s="70"/>
      <c r="Q700" s="17"/>
    </row>
    <row r="701" ht="14.25" customHeight="1">
      <c r="B701" s="66"/>
      <c r="C701" s="67"/>
      <c r="D701" s="72"/>
      <c r="E701" s="17"/>
      <c r="F701" s="17"/>
      <c r="G701" s="17"/>
      <c r="H701" s="17"/>
      <c r="I701" s="17"/>
      <c r="J701" s="17"/>
      <c r="K701" s="69"/>
      <c r="M701" s="69"/>
      <c r="P701" s="70"/>
      <c r="Q701" s="17"/>
    </row>
    <row r="702" ht="14.25" customHeight="1">
      <c r="B702" s="66"/>
      <c r="C702" s="67"/>
      <c r="D702" s="72"/>
      <c r="E702" s="17"/>
      <c r="F702" s="17"/>
      <c r="G702" s="17"/>
      <c r="H702" s="17"/>
      <c r="I702" s="17"/>
      <c r="J702" s="17"/>
      <c r="K702" s="69"/>
      <c r="M702" s="69"/>
      <c r="P702" s="70"/>
      <c r="Q702" s="17"/>
    </row>
    <row r="703" ht="14.25" customHeight="1">
      <c r="B703" s="66"/>
      <c r="C703" s="67"/>
      <c r="D703" s="72"/>
      <c r="E703" s="17"/>
      <c r="F703" s="17"/>
      <c r="G703" s="17"/>
      <c r="H703" s="17"/>
      <c r="I703" s="17"/>
      <c r="J703" s="17"/>
      <c r="K703" s="69"/>
      <c r="M703" s="69"/>
      <c r="P703" s="70"/>
      <c r="Q703" s="17"/>
    </row>
    <row r="704" ht="14.25" customHeight="1">
      <c r="B704" s="66"/>
      <c r="C704" s="67"/>
      <c r="D704" s="72"/>
      <c r="E704" s="17"/>
      <c r="F704" s="17"/>
      <c r="G704" s="17"/>
      <c r="H704" s="17"/>
      <c r="I704" s="17"/>
      <c r="J704" s="17"/>
      <c r="K704" s="69"/>
      <c r="M704" s="69"/>
      <c r="P704" s="70"/>
      <c r="Q704" s="17"/>
    </row>
    <row r="705" ht="14.25" customHeight="1">
      <c r="B705" s="66"/>
      <c r="C705" s="67"/>
      <c r="D705" s="72"/>
      <c r="E705" s="17"/>
      <c r="F705" s="17"/>
      <c r="G705" s="17"/>
      <c r="H705" s="17"/>
      <c r="I705" s="17"/>
      <c r="J705" s="17"/>
      <c r="K705" s="69"/>
      <c r="M705" s="69"/>
      <c r="P705" s="70"/>
      <c r="Q705" s="17"/>
    </row>
    <row r="706" ht="14.25" customHeight="1">
      <c r="B706" s="66"/>
      <c r="C706" s="67"/>
      <c r="D706" s="72"/>
      <c r="E706" s="17"/>
      <c r="F706" s="17"/>
      <c r="G706" s="17"/>
      <c r="H706" s="17"/>
      <c r="I706" s="17"/>
      <c r="J706" s="17"/>
      <c r="K706" s="69"/>
      <c r="M706" s="69"/>
      <c r="P706" s="70"/>
      <c r="Q706" s="17"/>
    </row>
    <row r="707" ht="14.25" customHeight="1">
      <c r="B707" s="66"/>
      <c r="C707" s="67"/>
      <c r="D707" s="72"/>
      <c r="E707" s="17"/>
      <c r="F707" s="17"/>
      <c r="G707" s="17"/>
      <c r="H707" s="17"/>
      <c r="I707" s="17"/>
      <c r="J707" s="17"/>
      <c r="K707" s="69"/>
      <c r="M707" s="69"/>
      <c r="P707" s="70"/>
      <c r="Q707" s="17"/>
    </row>
    <row r="708" ht="14.25" customHeight="1">
      <c r="B708" s="66"/>
      <c r="C708" s="67"/>
      <c r="D708" s="72"/>
      <c r="E708" s="17"/>
      <c r="F708" s="17"/>
      <c r="G708" s="17"/>
      <c r="H708" s="17"/>
      <c r="I708" s="17"/>
      <c r="J708" s="17"/>
      <c r="K708" s="69"/>
      <c r="M708" s="69"/>
      <c r="P708" s="70"/>
      <c r="Q708" s="17"/>
    </row>
    <row r="709" ht="14.25" customHeight="1">
      <c r="B709" s="66"/>
      <c r="C709" s="67"/>
      <c r="D709" s="72"/>
      <c r="E709" s="17"/>
      <c r="F709" s="17"/>
      <c r="G709" s="17"/>
      <c r="H709" s="17"/>
      <c r="I709" s="17"/>
      <c r="J709" s="17"/>
      <c r="K709" s="69"/>
      <c r="M709" s="69"/>
      <c r="P709" s="70"/>
      <c r="Q709" s="17"/>
    </row>
    <row r="710" ht="14.25" customHeight="1">
      <c r="B710" s="66"/>
      <c r="C710" s="67"/>
      <c r="D710" s="72"/>
      <c r="E710" s="17"/>
      <c r="F710" s="17"/>
      <c r="G710" s="17"/>
      <c r="H710" s="17"/>
      <c r="I710" s="17"/>
      <c r="J710" s="17"/>
      <c r="K710" s="69"/>
      <c r="M710" s="69"/>
      <c r="P710" s="70"/>
      <c r="Q710" s="17"/>
    </row>
    <row r="711" ht="14.25" customHeight="1">
      <c r="B711" s="66"/>
      <c r="C711" s="67"/>
      <c r="D711" s="72"/>
      <c r="E711" s="17"/>
      <c r="F711" s="17"/>
      <c r="G711" s="17"/>
      <c r="H711" s="17"/>
      <c r="I711" s="17"/>
      <c r="J711" s="17"/>
      <c r="K711" s="69"/>
      <c r="M711" s="69"/>
      <c r="P711" s="70"/>
      <c r="Q711" s="17"/>
    </row>
    <row r="712" ht="14.25" customHeight="1">
      <c r="B712" s="66"/>
      <c r="C712" s="67"/>
      <c r="D712" s="72"/>
      <c r="E712" s="17"/>
      <c r="F712" s="17"/>
      <c r="G712" s="17"/>
      <c r="H712" s="17"/>
      <c r="I712" s="17"/>
      <c r="J712" s="17"/>
      <c r="K712" s="69"/>
      <c r="M712" s="69"/>
      <c r="P712" s="70"/>
      <c r="Q712" s="17"/>
    </row>
    <row r="713" ht="14.25" customHeight="1">
      <c r="B713" s="66"/>
      <c r="C713" s="67"/>
      <c r="D713" s="72"/>
      <c r="E713" s="17"/>
      <c r="F713" s="17"/>
      <c r="G713" s="17"/>
      <c r="H713" s="17"/>
      <c r="I713" s="17"/>
      <c r="J713" s="17"/>
      <c r="K713" s="69"/>
      <c r="M713" s="69"/>
      <c r="P713" s="70"/>
      <c r="Q713" s="17"/>
    </row>
    <row r="714" ht="14.25" customHeight="1">
      <c r="B714" s="66"/>
      <c r="C714" s="67"/>
      <c r="D714" s="72"/>
      <c r="E714" s="17"/>
      <c r="F714" s="17"/>
      <c r="G714" s="17"/>
      <c r="H714" s="17"/>
      <c r="I714" s="17"/>
      <c r="J714" s="17"/>
      <c r="K714" s="69"/>
      <c r="M714" s="69"/>
      <c r="P714" s="70"/>
      <c r="Q714" s="17"/>
    </row>
    <row r="715" ht="14.25" customHeight="1">
      <c r="B715" s="66"/>
      <c r="C715" s="67"/>
      <c r="D715" s="72"/>
      <c r="E715" s="17"/>
      <c r="F715" s="17"/>
      <c r="G715" s="17"/>
      <c r="H715" s="17"/>
      <c r="I715" s="17"/>
      <c r="J715" s="17"/>
      <c r="K715" s="69"/>
      <c r="M715" s="69"/>
      <c r="P715" s="70"/>
      <c r="Q715" s="17"/>
    </row>
    <row r="716" ht="14.25" customHeight="1">
      <c r="B716" s="66"/>
      <c r="C716" s="67"/>
      <c r="D716" s="72"/>
      <c r="E716" s="17"/>
      <c r="F716" s="17"/>
      <c r="G716" s="17"/>
      <c r="H716" s="17"/>
      <c r="I716" s="17"/>
      <c r="J716" s="17"/>
      <c r="K716" s="69"/>
      <c r="M716" s="69"/>
      <c r="P716" s="70"/>
      <c r="Q716" s="17"/>
    </row>
    <row r="717" ht="14.25" customHeight="1">
      <c r="B717" s="66"/>
      <c r="C717" s="67"/>
      <c r="D717" s="72"/>
      <c r="E717" s="17"/>
      <c r="F717" s="17"/>
      <c r="G717" s="17"/>
      <c r="H717" s="17"/>
      <c r="I717" s="17"/>
      <c r="J717" s="17"/>
      <c r="K717" s="69"/>
      <c r="M717" s="69"/>
      <c r="P717" s="70"/>
      <c r="Q717" s="17"/>
    </row>
    <row r="718" ht="14.25" customHeight="1">
      <c r="B718" s="66"/>
      <c r="C718" s="67"/>
      <c r="D718" s="72"/>
      <c r="E718" s="17"/>
      <c r="F718" s="17"/>
      <c r="G718" s="17"/>
      <c r="H718" s="17"/>
      <c r="I718" s="17"/>
      <c r="J718" s="17"/>
      <c r="K718" s="69"/>
      <c r="M718" s="69"/>
      <c r="P718" s="70"/>
      <c r="Q718" s="17"/>
    </row>
    <row r="719" ht="14.25" customHeight="1">
      <c r="B719" s="66"/>
      <c r="C719" s="67"/>
      <c r="D719" s="72"/>
      <c r="E719" s="17"/>
      <c r="F719" s="17"/>
      <c r="G719" s="17"/>
      <c r="H719" s="17"/>
      <c r="I719" s="17"/>
      <c r="J719" s="17"/>
      <c r="K719" s="69"/>
      <c r="M719" s="69"/>
      <c r="P719" s="70"/>
      <c r="Q719" s="17"/>
    </row>
    <row r="720" ht="14.25" customHeight="1">
      <c r="B720" s="66"/>
      <c r="C720" s="67"/>
      <c r="D720" s="72"/>
      <c r="E720" s="17"/>
      <c r="F720" s="17"/>
      <c r="G720" s="17"/>
      <c r="H720" s="17"/>
      <c r="I720" s="17"/>
      <c r="J720" s="17"/>
      <c r="K720" s="69"/>
      <c r="M720" s="69"/>
      <c r="P720" s="70"/>
      <c r="Q720" s="17"/>
    </row>
    <row r="721" ht="14.25" customHeight="1">
      <c r="B721" s="66"/>
      <c r="C721" s="67"/>
      <c r="D721" s="72"/>
      <c r="E721" s="17"/>
      <c r="F721" s="17"/>
      <c r="G721" s="17"/>
      <c r="H721" s="17"/>
      <c r="I721" s="17"/>
      <c r="J721" s="17"/>
      <c r="K721" s="69"/>
      <c r="M721" s="69"/>
      <c r="P721" s="70"/>
      <c r="Q721" s="17"/>
    </row>
    <row r="722" ht="14.25" customHeight="1">
      <c r="B722" s="66"/>
      <c r="C722" s="67"/>
      <c r="D722" s="72"/>
      <c r="E722" s="17"/>
      <c r="F722" s="17"/>
      <c r="G722" s="17"/>
      <c r="H722" s="17"/>
      <c r="I722" s="17"/>
      <c r="J722" s="17"/>
      <c r="K722" s="69"/>
      <c r="M722" s="69"/>
      <c r="P722" s="70"/>
      <c r="Q722" s="17"/>
    </row>
    <row r="723" ht="14.25" customHeight="1">
      <c r="B723" s="66"/>
      <c r="C723" s="67"/>
      <c r="D723" s="72"/>
      <c r="E723" s="17"/>
      <c r="F723" s="17"/>
      <c r="G723" s="17"/>
      <c r="H723" s="17"/>
      <c r="I723" s="17"/>
      <c r="J723" s="17"/>
      <c r="K723" s="69"/>
      <c r="M723" s="69"/>
      <c r="P723" s="70"/>
      <c r="Q723" s="17"/>
    </row>
    <row r="724" ht="14.25" customHeight="1">
      <c r="B724" s="66"/>
      <c r="C724" s="67"/>
      <c r="D724" s="72"/>
      <c r="E724" s="17"/>
      <c r="F724" s="17"/>
      <c r="G724" s="17"/>
      <c r="H724" s="17"/>
      <c r="I724" s="17"/>
      <c r="J724" s="17"/>
      <c r="K724" s="69"/>
      <c r="M724" s="69"/>
      <c r="P724" s="70"/>
      <c r="Q724" s="17"/>
    </row>
    <row r="725" ht="14.25" customHeight="1">
      <c r="B725" s="66"/>
      <c r="C725" s="67"/>
      <c r="D725" s="72"/>
      <c r="E725" s="17"/>
      <c r="F725" s="17"/>
      <c r="G725" s="17"/>
      <c r="H725" s="17"/>
      <c r="I725" s="17"/>
      <c r="J725" s="17"/>
      <c r="K725" s="69"/>
      <c r="M725" s="69"/>
      <c r="P725" s="70"/>
      <c r="Q725" s="17"/>
    </row>
    <row r="726" ht="14.25" customHeight="1">
      <c r="B726" s="66"/>
      <c r="C726" s="67"/>
      <c r="D726" s="72"/>
      <c r="E726" s="17"/>
      <c r="F726" s="17"/>
      <c r="G726" s="17"/>
      <c r="H726" s="17"/>
      <c r="I726" s="17"/>
      <c r="J726" s="17"/>
      <c r="K726" s="69"/>
      <c r="M726" s="69"/>
      <c r="P726" s="70"/>
      <c r="Q726" s="17"/>
    </row>
    <row r="727" ht="14.25" customHeight="1">
      <c r="B727" s="66"/>
      <c r="C727" s="67"/>
      <c r="D727" s="72"/>
      <c r="E727" s="17"/>
      <c r="F727" s="17"/>
      <c r="G727" s="17"/>
      <c r="H727" s="17"/>
      <c r="I727" s="17"/>
      <c r="J727" s="17"/>
      <c r="K727" s="69"/>
      <c r="M727" s="69"/>
      <c r="P727" s="70"/>
      <c r="Q727" s="17"/>
    </row>
    <row r="728" ht="14.25" customHeight="1">
      <c r="B728" s="66"/>
      <c r="C728" s="67"/>
      <c r="D728" s="72"/>
      <c r="E728" s="17"/>
      <c r="F728" s="17"/>
      <c r="G728" s="17"/>
      <c r="H728" s="17"/>
      <c r="I728" s="17"/>
      <c r="J728" s="17"/>
      <c r="K728" s="69"/>
      <c r="M728" s="69"/>
      <c r="P728" s="70"/>
      <c r="Q728" s="17"/>
    </row>
    <row r="729" ht="14.25" customHeight="1">
      <c r="B729" s="66"/>
      <c r="C729" s="67"/>
      <c r="D729" s="72"/>
      <c r="E729" s="17"/>
      <c r="F729" s="17"/>
      <c r="G729" s="17"/>
      <c r="H729" s="17"/>
      <c r="I729" s="17"/>
      <c r="J729" s="17"/>
      <c r="K729" s="69"/>
      <c r="M729" s="69"/>
      <c r="P729" s="70"/>
      <c r="Q729" s="17"/>
    </row>
    <row r="730" ht="14.25" customHeight="1">
      <c r="B730" s="66"/>
      <c r="C730" s="67"/>
      <c r="D730" s="72"/>
      <c r="E730" s="17"/>
      <c r="F730" s="17"/>
      <c r="G730" s="17"/>
      <c r="H730" s="17"/>
      <c r="I730" s="17"/>
      <c r="J730" s="17"/>
      <c r="K730" s="69"/>
      <c r="M730" s="69"/>
      <c r="P730" s="70"/>
      <c r="Q730" s="17"/>
    </row>
    <row r="731" ht="14.25" customHeight="1">
      <c r="B731" s="66"/>
      <c r="C731" s="67"/>
      <c r="D731" s="72"/>
      <c r="E731" s="17"/>
      <c r="F731" s="17"/>
      <c r="G731" s="17"/>
      <c r="H731" s="17"/>
      <c r="I731" s="17"/>
      <c r="J731" s="17"/>
      <c r="K731" s="69"/>
      <c r="M731" s="69"/>
      <c r="P731" s="70"/>
      <c r="Q731" s="17"/>
    </row>
    <row r="732" ht="14.25" customHeight="1">
      <c r="B732" s="66"/>
      <c r="C732" s="67"/>
      <c r="D732" s="72"/>
      <c r="E732" s="17"/>
      <c r="F732" s="17"/>
      <c r="G732" s="17"/>
      <c r="H732" s="17"/>
      <c r="I732" s="17"/>
      <c r="J732" s="17"/>
      <c r="K732" s="69"/>
      <c r="M732" s="69"/>
      <c r="P732" s="70"/>
      <c r="Q732" s="17"/>
    </row>
    <row r="733" ht="14.25" customHeight="1">
      <c r="B733" s="66"/>
      <c r="C733" s="67"/>
      <c r="D733" s="72"/>
      <c r="E733" s="17"/>
      <c r="F733" s="17"/>
      <c r="G733" s="17"/>
      <c r="H733" s="17"/>
      <c r="I733" s="17"/>
      <c r="J733" s="17"/>
      <c r="K733" s="69"/>
      <c r="M733" s="69"/>
      <c r="P733" s="70"/>
      <c r="Q733" s="17"/>
    </row>
    <row r="734" ht="14.25" customHeight="1">
      <c r="B734" s="66"/>
      <c r="C734" s="67"/>
      <c r="D734" s="72"/>
      <c r="E734" s="17"/>
      <c r="F734" s="17"/>
      <c r="G734" s="17"/>
      <c r="H734" s="17"/>
      <c r="I734" s="17"/>
      <c r="J734" s="17"/>
      <c r="K734" s="69"/>
      <c r="M734" s="69"/>
      <c r="P734" s="70"/>
      <c r="Q734" s="17"/>
    </row>
    <row r="735" ht="14.25" customHeight="1">
      <c r="B735" s="66"/>
      <c r="C735" s="67"/>
      <c r="D735" s="72"/>
      <c r="E735" s="17"/>
      <c r="F735" s="17"/>
      <c r="G735" s="17"/>
      <c r="H735" s="17"/>
      <c r="I735" s="17"/>
      <c r="J735" s="17"/>
      <c r="K735" s="69"/>
      <c r="M735" s="69"/>
      <c r="P735" s="70"/>
      <c r="Q735" s="17"/>
    </row>
    <row r="736" ht="14.25" customHeight="1">
      <c r="B736" s="66"/>
      <c r="C736" s="67"/>
      <c r="D736" s="72"/>
      <c r="E736" s="17"/>
      <c r="F736" s="17"/>
      <c r="G736" s="17"/>
      <c r="H736" s="17"/>
      <c r="I736" s="17"/>
      <c r="J736" s="17"/>
      <c r="K736" s="69"/>
      <c r="M736" s="69"/>
      <c r="P736" s="70"/>
      <c r="Q736" s="17"/>
    </row>
    <row r="737" ht="14.25" customHeight="1">
      <c r="B737" s="66"/>
      <c r="C737" s="67"/>
      <c r="D737" s="72"/>
      <c r="E737" s="17"/>
      <c r="F737" s="17"/>
      <c r="G737" s="17"/>
      <c r="H737" s="17"/>
      <c r="I737" s="17"/>
      <c r="J737" s="17"/>
      <c r="K737" s="69"/>
      <c r="M737" s="69"/>
      <c r="P737" s="70"/>
      <c r="Q737" s="17"/>
    </row>
    <row r="738" ht="14.25" customHeight="1">
      <c r="B738" s="66"/>
      <c r="C738" s="67"/>
      <c r="D738" s="72"/>
      <c r="E738" s="17"/>
      <c r="F738" s="17"/>
      <c r="G738" s="17"/>
      <c r="H738" s="17"/>
      <c r="I738" s="17"/>
      <c r="J738" s="17"/>
      <c r="K738" s="69"/>
      <c r="M738" s="69"/>
      <c r="P738" s="70"/>
      <c r="Q738" s="17"/>
    </row>
    <row r="739" ht="14.25" customHeight="1">
      <c r="B739" s="66"/>
      <c r="C739" s="67"/>
      <c r="D739" s="72"/>
      <c r="E739" s="17"/>
      <c r="F739" s="17"/>
      <c r="G739" s="17"/>
      <c r="H739" s="17"/>
      <c r="I739" s="17"/>
      <c r="J739" s="17"/>
      <c r="K739" s="69"/>
      <c r="M739" s="69"/>
      <c r="P739" s="70"/>
      <c r="Q739" s="17"/>
    </row>
    <row r="740" ht="14.25" customHeight="1">
      <c r="B740" s="66"/>
      <c r="C740" s="67"/>
      <c r="D740" s="72"/>
      <c r="E740" s="17"/>
      <c r="F740" s="17"/>
      <c r="G740" s="17"/>
      <c r="H740" s="17"/>
      <c r="I740" s="17"/>
      <c r="J740" s="17"/>
      <c r="K740" s="69"/>
      <c r="M740" s="69"/>
      <c r="P740" s="70"/>
      <c r="Q740" s="17"/>
    </row>
    <row r="741" ht="14.25" customHeight="1">
      <c r="B741" s="66"/>
      <c r="C741" s="67"/>
      <c r="D741" s="72"/>
      <c r="E741" s="17"/>
      <c r="F741" s="17"/>
      <c r="G741" s="17"/>
      <c r="H741" s="17"/>
      <c r="I741" s="17"/>
      <c r="J741" s="17"/>
      <c r="K741" s="69"/>
      <c r="M741" s="69"/>
      <c r="P741" s="70"/>
      <c r="Q741" s="17"/>
    </row>
    <row r="742" ht="14.25" customHeight="1">
      <c r="B742" s="66"/>
      <c r="C742" s="67"/>
      <c r="D742" s="72"/>
      <c r="E742" s="17"/>
      <c r="F742" s="17"/>
      <c r="G742" s="17"/>
      <c r="H742" s="17"/>
      <c r="I742" s="17"/>
      <c r="J742" s="17"/>
      <c r="K742" s="69"/>
      <c r="M742" s="69"/>
      <c r="P742" s="70"/>
      <c r="Q742" s="17"/>
    </row>
    <row r="743" ht="14.25" customHeight="1">
      <c r="B743" s="66"/>
      <c r="C743" s="67"/>
      <c r="D743" s="72"/>
      <c r="E743" s="17"/>
      <c r="F743" s="17"/>
      <c r="G743" s="17"/>
      <c r="H743" s="17"/>
      <c r="I743" s="17"/>
      <c r="J743" s="17"/>
      <c r="K743" s="69"/>
      <c r="M743" s="69"/>
      <c r="P743" s="70"/>
      <c r="Q743" s="17"/>
    </row>
    <row r="744" ht="14.25" customHeight="1">
      <c r="B744" s="66"/>
      <c r="C744" s="67"/>
      <c r="D744" s="72"/>
      <c r="E744" s="17"/>
      <c r="F744" s="17"/>
      <c r="G744" s="17"/>
      <c r="H744" s="17"/>
      <c r="I744" s="17"/>
      <c r="J744" s="17"/>
      <c r="K744" s="69"/>
      <c r="M744" s="69"/>
      <c r="P744" s="70"/>
      <c r="Q744" s="17"/>
    </row>
    <row r="745" ht="14.25" customHeight="1">
      <c r="B745" s="66"/>
      <c r="C745" s="67"/>
      <c r="D745" s="72"/>
      <c r="E745" s="17"/>
      <c r="F745" s="17"/>
      <c r="G745" s="17"/>
      <c r="H745" s="17"/>
      <c r="I745" s="17"/>
      <c r="J745" s="17"/>
      <c r="K745" s="69"/>
      <c r="M745" s="69"/>
      <c r="P745" s="70"/>
      <c r="Q745" s="17"/>
    </row>
    <row r="746" ht="14.25" customHeight="1">
      <c r="B746" s="66"/>
      <c r="C746" s="67"/>
      <c r="D746" s="72"/>
      <c r="E746" s="17"/>
      <c r="F746" s="17"/>
      <c r="G746" s="17"/>
      <c r="H746" s="17"/>
      <c r="I746" s="17"/>
      <c r="J746" s="17"/>
      <c r="K746" s="69"/>
      <c r="M746" s="69"/>
      <c r="P746" s="70"/>
      <c r="Q746" s="17"/>
    </row>
    <row r="747" ht="14.25" customHeight="1">
      <c r="B747" s="66"/>
      <c r="C747" s="67"/>
      <c r="D747" s="72"/>
      <c r="E747" s="17"/>
      <c r="F747" s="17"/>
      <c r="G747" s="17"/>
      <c r="H747" s="17"/>
      <c r="I747" s="17"/>
      <c r="J747" s="17"/>
      <c r="K747" s="69"/>
      <c r="M747" s="69"/>
      <c r="P747" s="70"/>
      <c r="Q747" s="17"/>
    </row>
    <row r="748" ht="14.25" customHeight="1">
      <c r="B748" s="66"/>
      <c r="C748" s="67"/>
      <c r="D748" s="72"/>
      <c r="E748" s="17"/>
      <c r="F748" s="17"/>
      <c r="G748" s="17"/>
      <c r="H748" s="17"/>
      <c r="I748" s="17"/>
      <c r="J748" s="17"/>
      <c r="K748" s="69"/>
      <c r="M748" s="69"/>
      <c r="P748" s="70"/>
      <c r="Q748" s="17"/>
    </row>
    <row r="749" ht="14.25" customHeight="1">
      <c r="B749" s="66"/>
      <c r="C749" s="67"/>
      <c r="D749" s="72"/>
      <c r="E749" s="17"/>
      <c r="F749" s="17"/>
      <c r="G749" s="17"/>
      <c r="H749" s="17"/>
      <c r="I749" s="17"/>
      <c r="J749" s="17"/>
      <c r="K749" s="69"/>
      <c r="M749" s="69"/>
      <c r="P749" s="70"/>
      <c r="Q749" s="17"/>
    </row>
    <row r="750" ht="14.25" customHeight="1">
      <c r="B750" s="66"/>
      <c r="C750" s="67"/>
      <c r="D750" s="72"/>
      <c r="E750" s="17"/>
      <c r="F750" s="17"/>
      <c r="G750" s="17"/>
      <c r="H750" s="17"/>
      <c r="I750" s="17"/>
      <c r="J750" s="17"/>
      <c r="K750" s="69"/>
      <c r="M750" s="69"/>
      <c r="P750" s="70"/>
      <c r="Q750" s="17"/>
    </row>
    <row r="751" ht="14.25" customHeight="1">
      <c r="B751" s="66"/>
      <c r="C751" s="67"/>
      <c r="D751" s="72"/>
      <c r="E751" s="17"/>
      <c r="F751" s="17"/>
      <c r="G751" s="17"/>
      <c r="H751" s="17"/>
      <c r="I751" s="17"/>
      <c r="J751" s="17"/>
      <c r="K751" s="69"/>
      <c r="M751" s="69"/>
      <c r="P751" s="70"/>
      <c r="Q751" s="17"/>
    </row>
    <row r="752" ht="14.25" customHeight="1">
      <c r="B752" s="66"/>
      <c r="C752" s="67"/>
      <c r="D752" s="72"/>
      <c r="E752" s="17"/>
      <c r="F752" s="17"/>
      <c r="G752" s="17"/>
      <c r="H752" s="17"/>
      <c r="I752" s="17"/>
      <c r="J752" s="17"/>
      <c r="K752" s="69"/>
      <c r="M752" s="69"/>
      <c r="P752" s="70"/>
      <c r="Q752" s="17"/>
    </row>
    <row r="753" ht="14.25" customHeight="1">
      <c r="B753" s="66"/>
      <c r="C753" s="67"/>
      <c r="D753" s="72"/>
      <c r="E753" s="17"/>
      <c r="F753" s="17"/>
      <c r="G753" s="17"/>
      <c r="H753" s="17"/>
      <c r="I753" s="17"/>
      <c r="J753" s="17"/>
      <c r="K753" s="69"/>
      <c r="M753" s="69"/>
      <c r="P753" s="70"/>
      <c r="Q753" s="17"/>
    </row>
    <row r="754" ht="14.25" customHeight="1">
      <c r="B754" s="66"/>
      <c r="C754" s="67"/>
      <c r="D754" s="72"/>
      <c r="E754" s="17"/>
      <c r="F754" s="17"/>
      <c r="G754" s="17"/>
      <c r="H754" s="17"/>
      <c r="I754" s="17"/>
      <c r="J754" s="17"/>
      <c r="K754" s="69"/>
      <c r="M754" s="69"/>
      <c r="P754" s="70"/>
      <c r="Q754" s="17"/>
    </row>
    <row r="755" ht="14.25" customHeight="1">
      <c r="B755" s="66"/>
      <c r="C755" s="67"/>
      <c r="D755" s="72"/>
      <c r="E755" s="17"/>
      <c r="F755" s="17"/>
      <c r="G755" s="17"/>
      <c r="H755" s="17"/>
      <c r="I755" s="17"/>
      <c r="J755" s="17"/>
      <c r="K755" s="69"/>
      <c r="M755" s="69"/>
      <c r="P755" s="70"/>
      <c r="Q755" s="17"/>
    </row>
    <row r="756" ht="14.25" customHeight="1">
      <c r="B756" s="66"/>
      <c r="C756" s="67"/>
      <c r="D756" s="72"/>
      <c r="E756" s="17"/>
      <c r="F756" s="17"/>
      <c r="G756" s="17"/>
      <c r="H756" s="17"/>
      <c r="I756" s="17"/>
      <c r="J756" s="17"/>
      <c r="K756" s="69"/>
      <c r="M756" s="69"/>
      <c r="P756" s="70"/>
      <c r="Q756" s="17"/>
    </row>
    <row r="757" ht="14.25" customHeight="1">
      <c r="B757" s="66"/>
      <c r="C757" s="67"/>
      <c r="D757" s="72"/>
      <c r="E757" s="17"/>
      <c r="F757" s="17"/>
      <c r="G757" s="17"/>
      <c r="H757" s="17"/>
      <c r="I757" s="17"/>
      <c r="J757" s="17"/>
      <c r="K757" s="69"/>
      <c r="M757" s="69"/>
      <c r="P757" s="70"/>
      <c r="Q757" s="17"/>
    </row>
    <row r="758" ht="14.25" customHeight="1">
      <c r="B758" s="66"/>
      <c r="C758" s="67"/>
      <c r="D758" s="72"/>
      <c r="E758" s="17"/>
      <c r="F758" s="17"/>
      <c r="G758" s="17"/>
      <c r="H758" s="17"/>
      <c r="I758" s="17"/>
      <c r="J758" s="17"/>
      <c r="K758" s="69"/>
      <c r="M758" s="69"/>
      <c r="P758" s="70"/>
      <c r="Q758" s="17"/>
    </row>
    <row r="759" ht="14.25" customHeight="1">
      <c r="B759" s="66"/>
      <c r="C759" s="67"/>
      <c r="D759" s="72"/>
      <c r="E759" s="17"/>
      <c r="F759" s="17"/>
      <c r="G759" s="17"/>
      <c r="H759" s="17"/>
      <c r="I759" s="17"/>
      <c r="J759" s="17"/>
      <c r="K759" s="69"/>
      <c r="M759" s="69"/>
      <c r="P759" s="70"/>
      <c r="Q759" s="17"/>
    </row>
    <row r="760" ht="14.25" customHeight="1">
      <c r="B760" s="66"/>
      <c r="C760" s="67"/>
      <c r="D760" s="72"/>
      <c r="E760" s="17"/>
      <c r="F760" s="17"/>
      <c r="G760" s="17"/>
      <c r="H760" s="17"/>
      <c r="I760" s="17"/>
      <c r="J760" s="17"/>
      <c r="K760" s="69"/>
      <c r="M760" s="69"/>
      <c r="P760" s="70"/>
      <c r="Q760" s="17"/>
    </row>
    <row r="761" ht="14.25" customHeight="1">
      <c r="B761" s="66"/>
      <c r="C761" s="67"/>
      <c r="D761" s="72"/>
      <c r="E761" s="17"/>
      <c r="F761" s="17"/>
      <c r="G761" s="17"/>
      <c r="H761" s="17"/>
      <c r="I761" s="17"/>
      <c r="J761" s="17"/>
      <c r="K761" s="69"/>
      <c r="M761" s="69"/>
      <c r="P761" s="70"/>
      <c r="Q761" s="17"/>
    </row>
    <row r="762" ht="14.25" customHeight="1">
      <c r="B762" s="66"/>
      <c r="C762" s="67"/>
      <c r="D762" s="72"/>
      <c r="E762" s="17"/>
      <c r="F762" s="17"/>
      <c r="G762" s="17"/>
      <c r="H762" s="17"/>
      <c r="I762" s="17"/>
      <c r="J762" s="17"/>
      <c r="K762" s="69"/>
      <c r="M762" s="69"/>
      <c r="P762" s="70"/>
      <c r="Q762" s="17"/>
    </row>
    <row r="763" ht="14.25" customHeight="1">
      <c r="B763" s="66"/>
      <c r="C763" s="67"/>
      <c r="D763" s="72"/>
      <c r="E763" s="17"/>
      <c r="F763" s="17"/>
      <c r="G763" s="17"/>
      <c r="H763" s="17"/>
      <c r="I763" s="17"/>
      <c r="J763" s="17"/>
      <c r="K763" s="69"/>
      <c r="M763" s="69"/>
      <c r="P763" s="70"/>
      <c r="Q763" s="17"/>
    </row>
    <row r="764" ht="14.25" customHeight="1">
      <c r="B764" s="66"/>
      <c r="C764" s="67"/>
      <c r="D764" s="72"/>
      <c r="E764" s="17"/>
      <c r="F764" s="17"/>
      <c r="G764" s="17"/>
      <c r="H764" s="17"/>
      <c r="I764" s="17"/>
      <c r="J764" s="17"/>
      <c r="K764" s="69"/>
      <c r="M764" s="69"/>
      <c r="P764" s="70"/>
      <c r="Q764" s="17"/>
    </row>
    <row r="765" ht="14.25" customHeight="1">
      <c r="B765" s="66"/>
      <c r="C765" s="67"/>
      <c r="D765" s="72"/>
      <c r="E765" s="17"/>
      <c r="F765" s="17"/>
      <c r="G765" s="17"/>
      <c r="H765" s="17"/>
      <c r="I765" s="17"/>
      <c r="J765" s="17"/>
      <c r="K765" s="69"/>
      <c r="M765" s="69"/>
      <c r="P765" s="70"/>
      <c r="Q765" s="17"/>
    </row>
    <row r="766" ht="14.25" customHeight="1">
      <c r="B766" s="66"/>
      <c r="C766" s="67"/>
      <c r="D766" s="72"/>
      <c r="E766" s="17"/>
      <c r="F766" s="17"/>
      <c r="G766" s="17"/>
      <c r="H766" s="17"/>
      <c r="I766" s="17"/>
      <c r="J766" s="17"/>
      <c r="K766" s="69"/>
      <c r="M766" s="69"/>
      <c r="P766" s="70"/>
      <c r="Q766" s="17"/>
    </row>
    <row r="767" ht="14.25" customHeight="1">
      <c r="B767" s="66"/>
      <c r="C767" s="67"/>
      <c r="D767" s="72"/>
      <c r="E767" s="17"/>
      <c r="F767" s="17"/>
      <c r="G767" s="17"/>
      <c r="H767" s="17"/>
      <c r="I767" s="17"/>
      <c r="J767" s="17"/>
      <c r="K767" s="69"/>
      <c r="M767" s="69"/>
      <c r="P767" s="70"/>
      <c r="Q767" s="17"/>
    </row>
    <row r="768" ht="14.25" customHeight="1">
      <c r="B768" s="66"/>
      <c r="C768" s="67"/>
      <c r="D768" s="72"/>
      <c r="E768" s="17"/>
      <c r="F768" s="17"/>
      <c r="G768" s="17"/>
      <c r="H768" s="17"/>
      <c r="I768" s="17"/>
      <c r="J768" s="17"/>
      <c r="K768" s="69"/>
      <c r="M768" s="69"/>
      <c r="P768" s="70"/>
      <c r="Q768" s="17"/>
    </row>
    <row r="769" ht="14.25" customHeight="1">
      <c r="B769" s="66"/>
      <c r="C769" s="67"/>
      <c r="D769" s="72"/>
      <c r="E769" s="17"/>
      <c r="F769" s="17"/>
      <c r="G769" s="17"/>
      <c r="H769" s="17"/>
      <c r="I769" s="17"/>
      <c r="J769" s="17"/>
      <c r="K769" s="69"/>
      <c r="M769" s="69"/>
      <c r="P769" s="70"/>
      <c r="Q769" s="17"/>
    </row>
    <row r="770" ht="14.25" customHeight="1">
      <c r="B770" s="66"/>
      <c r="C770" s="67"/>
      <c r="D770" s="72"/>
      <c r="E770" s="17"/>
      <c r="F770" s="17"/>
      <c r="G770" s="17"/>
      <c r="H770" s="17"/>
      <c r="I770" s="17"/>
      <c r="J770" s="17"/>
      <c r="K770" s="69"/>
      <c r="M770" s="69"/>
      <c r="P770" s="70"/>
      <c r="Q770" s="17"/>
    </row>
    <row r="771" ht="14.25" customHeight="1">
      <c r="B771" s="66"/>
      <c r="C771" s="67"/>
      <c r="D771" s="72"/>
      <c r="E771" s="17"/>
      <c r="F771" s="17"/>
      <c r="G771" s="17"/>
      <c r="H771" s="17"/>
      <c r="I771" s="17"/>
      <c r="J771" s="17"/>
      <c r="K771" s="69"/>
      <c r="M771" s="69"/>
      <c r="P771" s="70"/>
      <c r="Q771" s="17"/>
    </row>
    <row r="772" ht="14.25" customHeight="1">
      <c r="B772" s="66"/>
      <c r="C772" s="67"/>
      <c r="D772" s="72"/>
      <c r="E772" s="17"/>
      <c r="F772" s="17"/>
      <c r="G772" s="17"/>
      <c r="H772" s="17"/>
      <c r="I772" s="17"/>
      <c r="J772" s="17"/>
      <c r="K772" s="69"/>
      <c r="M772" s="69"/>
      <c r="P772" s="70"/>
      <c r="Q772" s="17"/>
    </row>
    <row r="773" ht="14.25" customHeight="1">
      <c r="B773" s="66"/>
      <c r="C773" s="67"/>
      <c r="D773" s="72"/>
      <c r="E773" s="17"/>
      <c r="F773" s="17"/>
      <c r="G773" s="17"/>
      <c r="H773" s="17"/>
      <c r="I773" s="17"/>
      <c r="J773" s="17"/>
      <c r="K773" s="69"/>
      <c r="M773" s="69"/>
      <c r="P773" s="70"/>
      <c r="Q773" s="17"/>
    </row>
    <row r="774" ht="14.25" customHeight="1">
      <c r="B774" s="66"/>
      <c r="C774" s="67"/>
      <c r="D774" s="72"/>
      <c r="E774" s="17"/>
      <c r="F774" s="17"/>
      <c r="G774" s="17"/>
      <c r="H774" s="17"/>
      <c r="I774" s="17"/>
      <c r="J774" s="17"/>
      <c r="K774" s="69"/>
      <c r="M774" s="69"/>
      <c r="P774" s="70"/>
      <c r="Q774" s="17"/>
    </row>
    <row r="775" ht="14.25" customHeight="1">
      <c r="B775" s="66"/>
      <c r="C775" s="67"/>
      <c r="D775" s="72"/>
      <c r="E775" s="17"/>
      <c r="F775" s="17"/>
      <c r="G775" s="17"/>
      <c r="H775" s="17"/>
      <c r="I775" s="17"/>
      <c r="J775" s="17"/>
      <c r="K775" s="69"/>
      <c r="M775" s="69"/>
      <c r="P775" s="70"/>
      <c r="Q775" s="17"/>
    </row>
    <row r="776" ht="14.25" customHeight="1">
      <c r="B776" s="66"/>
      <c r="C776" s="67"/>
      <c r="D776" s="72"/>
      <c r="E776" s="17"/>
      <c r="F776" s="17"/>
      <c r="G776" s="17"/>
      <c r="H776" s="17"/>
      <c r="I776" s="17"/>
      <c r="J776" s="17"/>
      <c r="K776" s="69"/>
      <c r="M776" s="69"/>
      <c r="P776" s="70"/>
      <c r="Q776" s="17"/>
    </row>
    <row r="777" ht="14.25" customHeight="1">
      <c r="B777" s="66"/>
      <c r="C777" s="67"/>
      <c r="D777" s="72"/>
      <c r="E777" s="17"/>
      <c r="F777" s="17"/>
      <c r="G777" s="17"/>
      <c r="H777" s="17"/>
      <c r="I777" s="17"/>
      <c r="J777" s="17"/>
      <c r="K777" s="69"/>
      <c r="M777" s="69"/>
      <c r="P777" s="70"/>
      <c r="Q777" s="17"/>
    </row>
    <row r="778" ht="14.25" customHeight="1">
      <c r="B778" s="66"/>
      <c r="C778" s="67"/>
      <c r="D778" s="72"/>
      <c r="E778" s="17"/>
      <c r="F778" s="17"/>
      <c r="G778" s="17"/>
      <c r="H778" s="17"/>
      <c r="I778" s="17"/>
      <c r="J778" s="17"/>
      <c r="K778" s="69"/>
      <c r="M778" s="69"/>
      <c r="P778" s="70"/>
      <c r="Q778" s="17"/>
    </row>
    <row r="779" ht="14.25" customHeight="1">
      <c r="B779" s="66"/>
      <c r="C779" s="67"/>
      <c r="D779" s="72"/>
      <c r="E779" s="17"/>
      <c r="F779" s="17"/>
      <c r="G779" s="17"/>
      <c r="H779" s="17"/>
      <c r="I779" s="17"/>
      <c r="J779" s="17"/>
      <c r="K779" s="69"/>
      <c r="M779" s="69"/>
      <c r="P779" s="70"/>
      <c r="Q779" s="17"/>
    </row>
    <row r="780" ht="14.25" customHeight="1">
      <c r="B780" s="66"/>
      <c r="C780" s="67"/>
      <c r="D780" s="72"/>
      <c r="E780" s="17"/>
      <c r="F780" s="17"/>
      <c r="G780" s="17"/>
      <c r="H780" s="17"/>
      <c r="I780" s="17"/>
      <c r="J780" s="17"/>
      <c r="K780" s="69"/>
      <c r="M780" s="69"/>
      <c r="P780" s="70"/>
      <c r="Q780" s="17"/>
    </row>
    <row r="781" ht="14.25" customHeight="1">
      <c r="B781" s="66"/>
      <c r="C781" s="67"/>
      <c r="D781" s="72"/>
      <c r="E781" s="17"/>
      <c r="F781" s="17"/>
      <c r="G781" s="17"/>
      <c r="H781" s="17"/>
      <c r="I781" s="17"/>
      <c r="J781" s="17"/>
      <c r="K781" s="69"/>
      <c r="M781" s="69"/>
      <c r="P781" s="70"/>
      <c r="Q781" s="17"/>
    </row>
    <row r="782" ht="14.25" customHeight="1">
      <c r="B782" s="66"/>
      <c r="C782" s="67"/>
      <c r="D782" s="72"/>
      <c r="E782" s="17"/>
      <c r="F782" s="17"/>
      <c r="G782" s="17"/>
      <c r="H782" s="17"/>
      <c r="I782" s="17"/>
      <c r="J782" s="17"/>
      <c r="K782" s="69"/>
      <c r="M782" s="69"/>
      <c r="P782" s="70"/>
      <c r="Q782" s="17"/>
    </row>
    <row r="783" ht="14.25" customHeight="1">
      <c r="B783" s="66"/>
      <c r="C783" s="67"/>
      <c r="D783" s="72"/>
      <c r="E783" s="17"/>
      <c r="F783" s="17"/>
      <c r="G783" s="17"/>
      <c r="H783" s="17"/>
      <c r="I783" s="17"/>
      <c r="J783" s="17"/>
      <c r="K783" s="69"/>
      <c r="M783" s="69"/>
      <c r="P783" s="70"/>
      <c r="Q783" s="17"/>
    </row>
    <row r="784" ht="14.25" customHeight="1">
      <c r="B784" s="66"/>
      <c r="C784" s="67"/>
      <c r="D784" s="72"/>
      <c r="E784" s="17"/>
      <c r="F784" s="17"/>
      <c r="G784" s="17"/>
      <c r="H784" s="17"/>
      <c r="I784" s="17"/>
      <c r="J784" s="17"/>
      <c r="K784" s="69"/>
      <c r="M784" s="69"/>
      <c r="P784" s="70"/>
      <c r="Q784" s="17"/>
    </row>
    <row r="785" ht="14.25" customHeight="1">
      <c r="B785" s="66"/>
      <c r="C785" s="67"/>
      <c r="D785" s="72"/>
      <c r="E785" s="17"/>
      <c r="F785" s="17"/>
      <c r="G785" s="17"/>
      <c r="H785" s="17"/>
      <c r="I785" s="17"/>
      <c r="J785" s="17"/>
      <c r="K785" s="69"/>
      <c r="M785" s="69"/>
      <c r="P785" s="70"/>
      <c r="Q785" s="17"/>
    </row>
    <row r="786" ht="14.25" customHeight="1">
      <c r="B786" s="66"/>
      <c r="C786" s="67"/>
      <c r="D786" s="72"/>
      <c r="E786" s="17"/>
      <c r="F786" s="17"/>
      <c r="G786" s="17"/>
      <c r="H786" s="17"/>
      <c r="I786" s="17"/>
      <c r="J786" s="17"/>
      <c r="K786" s="69"/>
      <c r="M786" s="69"/>
      <c r="P786" s="70"/>
      <c r="Q786" s="17"/>
    </row>
    <row r="787" ht="14.25" customHeight="1">
      <c r="B787" s="66"/>
      <c r="C787" s="67"/>
      <c r="D787" s="72"/>
      <c r="E787" s="17"/>
      <c r="F787" s="17"/>
      <c r="G787" s="17"/>
      <c r="H787" s="17"/>
      <c r="I787" s="17"/>
      <c r="J787" s="17"/>
      <c r="K787" s="69"/>
      <c r="M787" s="69"/>
      <c r="P787" s="70"/>
      <c r="Q787" s="17"/>
    </row>
    <row r="788" ht="14.25" customHeight="1">
      <c r="B788" s="66"/>
      <c r="C788" s="67"/>
      <c r="D788" s="72"/>
      <c r="E788" s="17"/>
      <c r="F788" s="17"/>
      <c r="G788" s="17"/>
      <c r="H788" s="17"/>
      <c r="I788" s="17"/>
      <c r="J788" s="17"/>
      <c r="K788" s="69"/>
      <c r="M788" s="69"/>
      <c r="P788" s="70"/>
      <c r="Q788" s="17"/>
    </row>
    <row r="789" ht="14.25" customHeight="1">
      <c r="B789" s="66"/>
      <c r="C789" s="67"/>
      <c r="D789" s="72"/>
      <c r="E789" s="17"/>
      <c r="F789" s="17"/>
      <c r="G789" s="17"/>
      <c r="H789" s="17"/>
      <c r="I789" s="17"/>
      <c r="J789" s="17"/>
      <c r="K789" s="69"/>
      <c r="M789" s="69"/>
      <c r="P789" s="70"/>
      <c r="Q789" s="17"/>
    </row>
    <row r="790" ht="14.25" customHeight="1">
      <c r="B790" s="66"/>
      <c r="C790" s="67"/>
      <c r="D790" s="72"/>
      <c r="E790" s="17"/>
      <c r="F790" s="17"/>
      <c r="G790" s="17"/>
      <c r="H790" s="17"/>
      <c r="I790" s="17"/>
      <c r="J790" s="17"/>
      <c r="K790" s="69"/>
      <c r="M790" s="69"/>
      <c r="P790" s="70"/>
      <c r="Q790" s="17"/>
    </row>
    <row r="791" ht="14.25" customHeight="1">
      <c r="B791" s="66"/>
      <c r="C791" s="67"/>
      <c r="D791" s="72"/>
      <c r="E791" s="17"/>
      <c r="F791" s="17"/>
      <c r="G791" s="17"/>
      <c r="H791" s="17"/>
      <c r="I791" s="17"/>
      <c r="J791" s="17"/>
      <c r="K791" s="69"/>
      <c r="M791" s="69"/>
      <c r="P791" s="70"/>
      <c r="Q791" s="17"/>
    </row>
    <row r="792" ht="14.25" customHeight="1">
      <c r="B792" s="66"/>
      <c r="C792" s="67"/>
      <c r="D792" s="72"/>
      <c r="E792" s="17"/>
      <c r="F792" s="17"/>
      <c r="G792" s="17"/>
      <c r="H792" s="17"/>
      <c r="I792" s="17"/>
      <c r="J792" s="17"/>
      <c r="K792" s="69"/>
      <c r="M792" s="69"/>
      <c r="P792" s="70"/>
      <c r="Q792" s="17"/>
    </row>
    <row r="793" ht="14.25" customHeight="1">
      <c r="B793" s="66"/>
      <c r="C793" s="67"/>
      <c r="D793" s="72"/>
      <c r="E793" s="17"/>
      <c r="F793" s="17"/>
      <c r="G793" s="17"/>
      <c r="H793" s="17"/>
      <c r="I793" s="17"/>
      <c r="J793" s="17"/>
      <c r="K793" s="69"/>
      <c r="M793" s="69"/>
      <c r="P793" s="70"/>
      <c r="Q793" s="17"/>
    </row>
    <row r="794" ht="14.25" customHeight="1">
      <c r="B794" s="66"/>
      <c r="C794" s="67"/>
      <c r="D794" s="72"/>
      <c r="E794" s="17"/>
      <c r="F794" s="17"/>
      <c r="G794" s="17"/>
      <c r="H794" s="17"/>
      <c r="I794" s="17"/>
      <c r="J794" s="17"/>
      <c r="K794" s="69"/>
      <c r="M794" s="69"/>
      <c r="P794" s="70"/>
      <c r="Q794" s="17"/>
    </row>
    <row r="795" ht="14.25" customHeight="1">
      <c r="B795" s="66"/>
      <c r="C795" s="67"/>
      <c r="D795" s="72"/>
      <c r="E795" s="17"/>
      <c r="F795" s="17"/>
      <c r="G795" s="17"/>
      <c r="H795" s="17"/>
      <c r="I795" s="17"/>
      <c r="J795" s="17"/>
      <c r="K795" s="69"/>
      <c r="M795" s="69"/>
      <c r="P795" s="70"/>
      <c r="Q795" s="17"/>
    </row>
    <row r="796" ht="14.25" customHeight="1">
      <c r="B796" s="66"/>
      <c r="C796" s="67"/>
      <c r="D796" s="72"/>
      <c r="E796" s="17"/>
      <c r="F796" s="17"/>
      <c r="G796" s="17"/>
      <c r="H796" s="17"/>
      <c r="I796" s="17"/>
      <c r="J796" s="17"/>
      <c r="K796" s="69"/>
      <c r="M796" s="69"/>
      <c r="P796" s="70"/>
      <c r="Q796" s="17"/>
    </row>
    <row r="797" ht="14.25" customHeight="1">
      <c r="B797" s="66"/>
      <c r="C797" s="67"/>
      <c r="D797" s="72"/>
      <c r="E797" s="17"/>
      <c r="F797" s="17"/>
      <c r="G797" s="17"/>
      <c r="H797" s="17"/>
      <c r="I797" s="17"/>
      <c r="J797" s="17"/>
      <c r="K797" s="69"/>
      <c r="M797" s="69"/>
      <c r="P797" s="70"/>
      <c r="Q797" s="17"/>
    </row>
    <row r="798" ht="14.25" customHeight="1">
      <c r="B798" s="66"/>
      <c r="C798" s="67"/>
      <c r="D798" s="72"/>
      <c r="E798" s="17"/>
      <c r="F798" s="17"/>
      <c r="G798" s="17"/>
      <c r="H798" s="17"/>
      <c r="I798" s="17"/>
      <c r="J798" s="17"/>
      <c r="K798" s="69"/>
      <c r="M798" s="69"/>
      <c r="P798" s="70"/>
      <c r="Q798" s="17"/>
    </row>
    <row r="799" ht="14.25" customHeight="1">
      <c r="B799" s="66"/>
      <c r="C799" s="67"/>
      <c r="D799" s="72"/>
      <c r="E799" s="17"/>
      <c r="F799" s="17"/>
      <c r="G799" s="17"/>
      <c r="H799" s="17"/>
      <c r="I799" s="17"/>
      <c r="J799" s="17"/>
      <c r="K799" s="69"/>
      <c r="M799" s="69"/>
      <c r="P799" s="70"/>
      <c r="Q799" s="17"/>
    </row>
    <row r="800" ht="14.25" customHeight="1">
      <c r="B800" s="66"/>
      <c r="C800" s="67"/>
      <c r="D800" s="72"/>
      <c r="E800" s="17"/>
      <c r="F800" s="17"/>
      <c r="G800" s="17"/>
      <c r="H800" s="17"/>
      <c r="I800" s="17"/>
      <c r="J800" s="17"/>
      <c r="K800" s="69"/>
      <c r="M800" s="69"/>
      <c r="P800" s="70"/>
      <c r="Q800" s="17"/>
    </row>
    <row r="801" ht="14.25" customHeight="1">
      <c r="B801" s="66"/>
      <c r="C801" s="67"/>
      <c r="D801" s="72"/>
      <c r="E801" s="17"/>
      <c r="F801" s="17"/>
      <c r="G801" s="17"/>
      <c r="H801" s="17"/>
      <c r="I801" s="17"/>
      <c r="J801" s="17"/>
      <c r="K801" s="69"/>
      <c r="M801" s="69"/>
      <c r="P801" s="70"/>
      <c r="Q801" s="17"/>
    </row>
    <row r="802" ht="14.25" customHeight="1">
      <c r="B802" s="66"/>
      <c r="C802" s="67"/>
      <c r="D802" s="72"/>
      <c r="E802" s="17"/>
      <c r="F802" s="17"/>
      <c r="G802" s="17"/>
      <c r="H802" s="17"/>
      <c r="I802" s="17"/>
      <c r="J802" s="17"/>
      <c r="K802" s="69"/>
      <c r="M802" s="69"/>
      <c r="P802" s="70"/>
      <c r="Q802" s="17"/>
    </row>
    <row r="803" ht="14.25" customHeight="1">
      <c r="B803" s="66"/>
      <c r="C803" s="67"/>
      <c r="D803" s="72"/>
      <c r="E803" s="17"/>
      <c r="F803" s="17"/>
      <c r="G803" s="17"/>
      <c r="H803" s="17"/>
      <c r="I803" s="17"/>
      <c r="J803" s="17"/>
      <c r="K803" s="69"/>
      <c r="M803" s="69"/>
      <c r="P803" s="70"/>
      <c r="Q803" s="17"/>
    </row>
    <row r="804" ht="14.25" customHeight="1">
      <c r="B804" s="66"/>
      <c r="C804" s="67"/>
      <c r="D804" s="72"/>
      <c r="E804" s="17"/>
      <c r="F804" s="17"/>
      <c r="G804" s="17"/>
      <c r="H804" s="17"/>
      <c r="I804" s="17"/>
      <c r="J804" s="17"/>
      <c r="K804" s="69"/>
      <c r="M804" s="69"/>
      <c r="P804" s="70"/>
      <c r="Q804" s="17"/>
    </row>
    <row r="805" ht="14.25" customHeight="1">
      <c r="B805" s="66"/>
      <c r="C805" s="67"/>
      <c r="D805" s="72"/>
      <c r="E805" s="17"/>
      <c r="F805" s="17"/>
      <c r="G805" s="17"/>
      <c r="H805" s="17"/>
      <c r="I805" s="17"/>
      <c r="J805" s="17"/>
      <c r="K805" s="69"/>
      <c r="M805" s="69"/>
      <c r="P805" s="70"/>
      <c r="Q805" s="17"/>
    </row>
    <row r="806" ht="14.25" customHeight="1">
      <c r="B806" s="66"/>
      <c r="C806" s="67"/>
      <c r="D806" s="72"/>
      <c r="E806" s="17"/>
      <c r="F806" s="17"/>
      <c r="G806" s="17"/>
      <c r="H806" s="17"/>
      <c r="I806" s="17"/>
      <c r="J806" s="17"/>
      <c r="K806" s="69"/>
      <c r="M806" s="69"/>
      <c r="P806" s="70"/>
      <c r="Q806" s="17"/>
    </row>
    <row r="807" ht="14.25" customHeight="1">
      <c r="B807" s="66"/>
      <c r="C807" s="67"/>
      <c r="D807" s="72"/>
      <c r="E807" s="17"/>
      <c r="F807" s="17"/>
      <c r="G807" s="17"/>
      <c r="H807" s="17"/>
      <c r="I807" s="17"/>
      <c r="J807" s="17"/>
      <c r="K807" s="69"/>
      <c r="M807" s="69"/>
      <c r="P807" s="70"/>
      <c r="Q807" s="17"/>
    </row>
    <row r="808" ht="14.25" customHeight="1">
      <c r="B808" s="66"/>
      <c r="C808" s="67"/>
      <c r="D808" s="72"/>
      <c r="E808" s="17"/>
      <c r="F808" s="17"/>
      <c r="G808" s="17"/>
      <c r="H808" s="17"/>
      <c r="I808" s="17"/>
      <c r="J808" s="17"/>
      <c r="K808" s="69"/>
      <c r="M808" s="69"/>
      <c r="P808" s="70"/>
      <c r="Q808" s="17"/>
    </row>
    <row r="809" ht="14.25" customHeight="1">
      <c r="B809" s="66"/>
      <c r="C809" s="67"/>
      <c r="D809" s="72"/>
      <c r="E809" s="17"/>
      <c r="F809" s="17"/>
      <c r="G809" s="17"/>
      <c r="H809" s="17"/>
      <c r="I809" s="17"/>
      <c r="J809" s="17"/>
      <c r="K809" s="69"/>
      <c r="M809" s="69"/>
      <c r="P809" s="70"/>
      <c r="Q809" s="17"/>
    </row>
    <row r="810" ht="14.25" customHeight="1">
      <c r="B810" s="66"/>
      <c r="C810" s="67"/>
      <c r="D810" s="72"/>
      <c r="E810" s="17"/>
      <c r="F810" s="17"/>
      <c r="G810" s="17"/>
      <c r="H810" s="17"/>
      <c r="I810" s="17"/>
      <c r="J810" s="17"/>
      <c r="K810" s="69"/>
      <c r="M810" s="69"/>
      <c r="P810" s="70"/>
      <c r="Q810" s="17"/>
    </row>
    <row r="811" ht="14.25" customHeight="1">
      <c r="B811" s="66"/>
      <c r="C811" s="67"/>
      <c r="D811" s="72"/>
      <c r="E811" s="17"/>
      <c r="F811" s="17"/>
      <c r="G811" s="17"/>
      <c r="H811" s="17"/>
      <c r="I811" s="17"/>
      <c r="J811" s="17"/>
      <c r="K811" s="69"/>
      <c r="M811" s="69"/>
      <c r="P811" s="70"/>
      <c r="Q811" s="17"/>
    </row>
    <row r="812" ht="14.25" customHeight="1">
      <c r="B812" s="66"/>
      <c r="C812" s="67"/>
      <c r="D812" s="72"/>
      <c r="E812" s="17"/>
      <c r="F812" s="17"/>
      <c r="G812" s="17"/>
      <c r="H812" s="17"/>
      <c r="I812" s="17"/>
      <c r="J812" s="17"/>
      <c r="K812" s="69"/>
      <c r="M812" s="69"/>
      <c r="P812" s="70"/>
      <c r="Q812" s="17"/>
    </row>
    <row r="813" ht="14.25" customHeight="1">
      <c r="B813" s="66"/>
      <c r="C813" s="67"/>
      <c r="D813" s="72"/>
      <c r="E813" s="17"/>
      <c r="F813" s="17"/>
      <c r="G813" s="17"/>
      <c r="H813" s="17"/>
      <c r="I813" s="17"/>
      <c r="J813" s="17"/>
      <c r="K813" s="69"/>
      <c r="M813" s="69"/>
      <c r="P813" s="70"/>
      <c r="Q813" s="17"/>
    </row>
    <row r="814" ht="14.25" customHeight="1">
      <c r="B814" s="66"/>
      <c r="C814" s="67"/>
      <c r="D814" s="72"/>
      <c r="E814" s="17"/>
      <c r="F814" s="17"/>
      <c r="G814" s="17"/>
      <c r="H814" s="17"/>
      <c r="I814" s="17"/>
      <c r="J814" s="17"/>
      <c r="K814" s="69"/>
      <c r="M814" s="69"/>
      <c r="P814" s="70"/>
      <c r="Q814" s="17"/>
    </row>
    <row r="815" ht="14.25" customHeight="1">
      <c r="B815" s="66"/>
      <c r="C815" s="67"/>
      <c r="D815" s="72"/>
      <c r="E815" s="17"/>
      <c r="F815" s="17"/>
      <c r="G815" s="17"/>
      <c r="H815" s="17"/>
      <c r="I815" s="17"/>
      <c r="J815" s="17"/>
      <c r="K815" s="69"/>
      <c r="M815" s="69"/>
      <c r="P815" s="70"/>
      <c r="Q815" s="17"/>
    </row>
    <row r="816" ht="14.25" customHeight="1">
      <c r="B816" s="66"/>
      <c r="C816" s="67"/>
      <c r="D816" s="72"/>
      <c r="E816" s="17"/>
      <c r="F816" s="17"/>
      <c r="G816" s="17"/>
      <c r="H816" s="17"/>
      <c r="I816" s="17"/>
      <c r="J816" s="17"/>
      <c r="K816" s="69"/>
      <c r="M816" s="69"/>
      <c r="P816" s="70"/>
      <c r="Q816" s="17"/>
    </row>
    <row r="817" ht="14.25" customHeight="1">
      <c r="B817" s="66"/>
      <c r="C817" s="67"/>
      <c r="D817" s="72"/>
      <c r="E817" s="17"/>
      <c r="F817" s="17"/>
      <c r="G817" s="17"/>
      <c r="H817" s="17"/>
      <c r="I817" s="17"/>
      <c r="J817" s="17"/>
      <c r="K817" s="69"/>
      <c r="M817" s="69"/>
      <c r="P817" s="70"/>
      <c r="Q817" s="17"/>
    </row>
    <row r="818" ht="14.25" customHeight="1">
      <c r="B818" s="66"/>
      <c r="C818" s="67"/>
      <c r="D818" s="72"/>
      <c r="E818" s="17"/>
      <c r="F818" s="17"/>
      <c r="G818" s="17"/>
      <c r="H818" s="17"/>
      <c r="I818" s="17"/>
      <c r="J818" s="17"/>
      <c r="K818" s="69"/>
      <c r="M818" s="69"/>
      <c r="P818" s="70"/>
      <c r="Q818" s="17"/>
    </row>
    <row r="819" ht="14.25" customHeight="1">
      <c r="B819" s="66"/>
      <c r="C819" s="67"/>
      <c r="D819" s="72"/>
      <c r="E819" s="17"/>
      <c r="F819" s="17"/>
      <c r="G819" s="17"/>
      <c r="H819" s="17"/>
      <c r="I819" s="17"/>
      <c r="J819" s="17"/>
      <c r="K819" s="69"/>
      <c r="M819" s="69"/>
      <c r="P819" s="70"/>
      <c r="Q819" s="17"/>
    </row>
    <row r="820" ht="14.25" customHeight="1">
      <c r="B820" s="66"/>
      <c r="C820" s="67"/>
      <c r="D820" s="72"/>
      <c r="E820" s="17"/>
      <c r="F820" s="17"/>
      <c r="G820" s="17"/>
      <c r="H820" s="17"/>
      <c r="I820" s="17"/>
      <c r="J820" s="17"/>
      <c r="K820" s="69"/>
      <c r="M820" s="69"/>
      <c r="P820" s="70"/>
      <c r="Q820" s="17"/>
    </row>
    <row r="821" ht="14.25" customHeight="1">
      <c r="B821" s="66"/>
      <c r="C821" s="67"/>
      <c r="D821" s="72"/>
      <c r="E821" s="17"/>
      <c r="F821" s="17"/>
      <c r="G821" s="17"/>
      <c r="H821" s="17"/>
      <c r="I821" s="17"/>
      <c r="J821" s="17"/>
      <c r="K821" s="69"/>
      <c r="M821" s="69"/>
      <c r="P821" s="70"/>
      <c r="Q821" s="17"/>
    </row>
    <row r="822" ht="14.25" customHeight="1">
      <c r="B822" s="66"/>
      <c r="C822" s="67"/>
      <c r="D822" s="72"/>
      <c r="E822" s="17"/>
      <c r="F822" s="17"/>
      <c r="G822" s="17"/>
      <c r="H822" s="17"/>
      <c r="I822" s="17"/>
      <c r="J822" s="17"/>
      <c r="K822" s="69"/>
      <c r="M822" s="69"/>
      <c r="P822" s="70"/>
      <c r="Q822" s="17"/>
    </row>
    <row r="823" ht="14.25" customHeight="1">
      <c r="B823" s="66"/>
      <c r="C823" s="67"/>
      <c r="D823" s="72"/>
      <c r="E823" s="17"/>
      <c r="F823" s="17"/>
      <c r="G823" s="17"/>
      <c r="H823" s="17"/>
      <c r="I823" s="17"/>
      <c r="J823" s="17"/>
      <c r="K823" s="69"/>
      <c r="M823" s="69"/>
      <c r="P823" s="70"/>
      <c r="Q823" s="17"/>
    </row>
    <row r="824" ht="14.25" customHeight="1">
      <c r="B824" s="66"/>
      <c r="C824" s="67"/>
      <c r="D824" s="72"/>
      <c r="E824" s="17"/>
      <c r="F824" s="17"/>
      <c r="G824" s="17"/>
      <c r="H824" s="17"/>
      <c r="I824" s="17"/>
      <c r="J824" s="17"/>
      <c r="K824" s="69"/>
      <c r="M824" s="69"/>
      <c r="P824" s="70"/>
      <c r="Q824" s="17"/>
    </row>
    <row r="825" ht="14.25" customHeight="1">
      <c r="B825" s="66"/>
      <c r="C825" s="67"/>
      <c r="D825" s="72"/>
      <c r="E825" s="17"/>
      <c r="F825" s="17"/>
      <c r="G825" s="17"/>
      <c r="H825" s="17"/>
      <c r="I825" s="17"/>
      <c r="J825" s="17"/>
      <c r="K825" s="69"/>
      <c r="M825" s="69"/>
      <c r="P825" s="70"/>
      <c r="Q825" s="17"/>
    </row>
    <row r="826" ht="14.25" customHeight="1">
      <c r="B826" s="66"/>
      <c r="C826" s="67"/>
      <c r="D826" s="72"/>
      <c r="E826" s="17"/>
      <c r="F826" s="17"/>
      <c r="G826" s="17"/>
      <c r="H826" s="17"/>
      <c r="I826" s="17"/>
      <c r="J826" s="17"/>
      <c r="K826" s="69"/>
      <c r="M826" s="69"/>
      <c r="P826" s="70"/>
      <c r="Q826" s="17"/>
    </row>
    <row r="827" ht="14.25" customHeight="1">
      <c r="B827" s="66"/>
      <c r="C827" s="67"/>
      <c r="D827" s="72"/>
      <c r="E827" s="17"/>
      <c r="F827" s="17"/>
      <c r="G827" s="17"/>
      <c r="H827" s="17"/>
      <c r="I827" s="17"/>
      <c r="J827" s="17"/>
      <c r="K827" s="69"/>
      <c r="M827" s="69"/>
      <c r="P827" s="70"/>
      <c r="Q827" s="17"/>
    </row>
    <row r="828" ht="14.25" customHeight="1">
      <c r="B828" s="66"/>
      <c r="C828" s="67"/>
      <c r="D828" s="72"/>
      <c r="E828" s="17"/>
      <c r="F828" s="17"/>
      <c r="G828" s="17"/>
      <c r="H828" s="17"/>
      <c r="I828" s="17"/>
      <c r="J828" s="17"/>
      <c r="K828" s="69"/>
      <c r="M828" s="69"/>
      <c r="P828" s="70"/>
      <c r="Q828" s="17"/>
    </row>
    <row r="829" ht="14.25" customHeight="1">
      <c r="B829" s="66"/>
      <c r="C829" s="67"/>
      <c r="D829" s="72"/>
      <c r="E829" s="17"/>
      <c r="F829" s="17"/>
      <c r="G829" s="17"/>
      <c r="H829" s="17"/>
      <c r="I829" s="17"/>
      <c r="J829" s="17"/>
      <c r="K829" s="69"/>
      <c r="M829" s="69"/>
      <c r="P829" s="70"/>
      <c r="Q829" s="17"/>
    </row>
    <row r="830" ht="14.25" customHeight="1">
      <c r="B830" s="66"/>
      <c r="C830" s="67"/>
      <c r="D830" s="72"/>
      <c r="E830" s="17"/>
      <c r="F830" s="17"/>
      <c r="G830" s="17"/>
      <c r="H830" s="17"/>
      <c r="I830" s="17"/>
      <c r="J830" s="17"/>
      <c r="K830" s="69"/>
      <c r="M830" s="69"/>
      <c r="P830" s="70"/>
      <c r="Q830" s="17"/>
    </row>
    <row r="831" ht="14.25" customHeight="1">
      <c r="B831" s="66"/>
      <c r="C831" s="67"/>
      <c r="D831" s="72"/>
      <c r="E831" s="17"/>
      <c r="F831" s="17"/>
      <c r="G831" s="17"/>
      <c r="H831" s="17"/>
      <c r="I831" s="17"/>
      <c r="J831" s="17"/>
      <c r="K831" s="69"/>
      <c r="M831" s="69"/>
      <c r="P831" s="70"/>
      <c r="Q831" s="17"/>
    </row>
    <row r="832" ht="14.25" customHeight="1">
      <c r="B832" s="66"/>
      <c r="C832" s="67"/>
      <c r="D832" s="72"/>
      <c r="E832" s="17"/>
      <c r="F832" s="17"/>
      <c r="G832" s="17"/>
      <c r="H832" s="17"/>
      <c r="I832" s="17"/>
      <c r="J832" s="17"/>
      <c r="K832" s="69"/>
      <c r="M832" s="69"/>
      <c r="P832" s="70"/>
      <c r="Q832" s="17"/>
    </row>
    <row r="833" ht="14.25" customHeight="1">
      <c r="B833" s="66"/>
      <c r="C833" s="67"/>
      <c r="D833" s="72"/>
      <c r="E833" s="17"/>
      <c r="F833" s="17"/>
      <c r="G833" s="17"/>
      <c r="H833" s="17"/>
      <c r="I833" s="17"/>
      <c r="J833" s="17"/>
      <c r="K833" s="69"/>
      <c r="M833" s="69"/>
      <c r="P833" s="70"/>
      <c r="Q833" s="17"/>
    </row>
    <row r="834" ht="14.25" customHeight="1">
      <c r="B834" s="66"/>
      <c r="C834" s="67"/>
      <c r="D834" s="72"/>
      <c r="E834" s="17"/>
      <c r="F834" s="17"/>
      <c r="G834" s="17"/>
      <c r="H834" s="17"/>
      <c r="I834" s="17"/>
      <c r="J834" s="17"/>
      <c r="K834" s="69"/>
      <c r="M834" s="69"/>
      <c r="P834" s="70"/>
      <c r="Q834" s="17"/>
    </row>
    <row r="835" ht="14.25" customHeight="1">
      <c r="B835" s="66"/>
      <c r="C835" s="67"/>
      <c r="D835" s="72"/>
      <c r="E835" s="17"/>
      <c r="F835" s="17"/>
      <c r="G835" s="17"/>
      <c r="H835" s="17"/>
      <c r="I835" s="17"/>
      <c r="J835" s="17"/>
      <c r="K835" s="69"/>
      <c r="M835" s="69"/>
      <c r="P835" s="70"/>
      <c r="Q835" s="17"/>
    </row>
    <row r="836" ht="14.25" customHeight="1">
      <c r="B836" s="66"/>
      <c r="C836" s="67"/>
      <c r="D836" s="72"/>
      <c r="E836" s="17"/>
      <c r="F836" s="17"/>
      <c r="G836" s="17"/>
      <c r="H836" s="17"/>
      <c r="I836" s="17"/>
      <c r="J836" s="17"/>
      <c r="K836" s="69"/>
      <c r="M836" s="69"/>
      <c r="P836" s="70"/>
      <c r="Q836" s="17"/>
    </row>
    <row r="837" ht="14.25" customHeight="1">
      <c r="B837" s="66"/>
      <c r="C837" s="67"/>
      <c r="D837" s="72"/>
      <c r="E837" s="17"/>
      <c r="F837" s="17"/>
      <c r="G837" s="17"/>
      <c r="H837" s="17"/>
      <c r="I837" s="17"/>
      <c r="J837" s="17"/>
      <c r="K837" s="69"/>
      <c r="M837" s="69"/>
      <c r="P837" s="70"/>
      <c r="Q837" s="17"/>
    </row>
    <row r="838" ht="14.25" customHeight="1">
      <c r="B838" s="66"/>
      <c r="C838" s="67"/>
      <c r="D838" s="72"/>
      <c r="E838" s="17"/>
      <c r="F838" s="17"/>
      <c r="G838" s="17"/>
      <c r="H838" s="17"/>
      <c r="I838" s="17"/>
      <c r="J838" s="17"/>
      <c r="K838" s="69"/>
      <c r="M838" s="69"/>
      <c r="P838" s="70"/>
      <c r="Q838" s="17"/>
    </row>
    <row r="839" ht="14.25" customHeight="1">
      <c r="B839" s="66"/>
      <c r="C839" s="67"/>
      <c r="D839" s="72"/>
      <c r="E839" s="17"/>
      <c r="F839" s="17"/>
      <c r="G839" s="17"/>
      <c r="H839" s="17"/>
      <c r="I839" s="17"/>
      <c r="J839" s="17"/>
      <c r="K839" s="69"/>
      <c r="M839" s="69"/>
      <c r="P839" s="70"/>
      <c r="Q839" s="17"/>
    </row>
    <row r="840" ht="14.25" customHeight="1">
      <c r="B840" s="66"/>
      <c r="C840" s="67"/>
      <c r="D840" s="72"/>
      <c r="E840" s="17"/>
      <c r="F840" s="17"/>
      <c r="G840" s="17"/>
      <c r="H840" s="17"/>
      <c r="I840" s="17"/>
      <c r="J840" s="17"/>
      <c r="K840" s="69"/>
      <c r="M840" s="69"/>
      <c r="P840" s="70"/>
      <c r="Q840" s="17"/>
    </row>
    <row r="841" ht="14.25" customHeight="1">
      <c r="B841" s="66"/>
      <c r="C841" s="67"/>
      <c r="D841" s="72"/>
      <c r="E841" s="17"/>
      <c r="F841" s="17"/>
      <c r="G841" s="17"/>
      <c r="H841" s="17"/>
      <c r="I841" s="17"/>
      <c r="J841" s="17"/>
      <c r="K841" s="69"/>
      <c r="M841" s="69"/>
      <c r="P841" s="70"/>
      <c r="Q841" s="17"/>
    </row>
    <row r="842" ht="14.25" customHeight="1">
      <c r="B842" s="66"/>
      <c r="C842" s="67"/>
      <c r="D842" s="72"/>
      <c r="E842" s="17"/>
      <c r="F842" s="17"/>
      <c r="G842" s="17"/>
      <c r="H842" s="17"/>
      <c r="I842" s="17"/>
      <c r="J842" s="17"/>
      <c r="K842" s="69"/>
      <c r="M842" s="69"/>
      <c r="P842" s="70"/>
      <c r="Q842" s="17"/>
    </row>
    <row r="843" ht="14.25" customHeight="1">
      <c r="B843" s="66"/>
      <c r="C843" s="67"/>
      <c r="D843" s="72"/>
      <c r="E843" s="17"/>
      <c r="F843" s="17"/>
      <c r="G843" s="17"/>
      <c r="H843" s="17"/>
      <c r="I843" s="17"/>
      <c r="J843" s="17"/>
      <c r="K843" s="69"/>
      <c r="M843" s="69"/>
      <c r="P843" s="70"/>
      <c r="Q843" s="17"/>
    </row>
    <row r="844" ht="14.25" customHeight="1">
      <c r="B844" s="66"/>
      <c r="C844" s="67"/>
      <c r="D844" s="72"/>
      <c r="E844" s="17"/>
      <c r="F844" s="17"/>
      <c r="G844" s="17"/>
      <c r="H844" s="17"/>
      <c r="I844" s="17"/>
      <c r="J844" s="17"/>
      <c r="K844" s="69"/>
      <c r="M844" s="69"/>
      <c r="P844" s="70"/>
      <c r="Q844" s="17"/>
    </row>
    <row r="845" ht="14.25" customHeight="1">
      <c r="B845" s="66"/>
      <c r="C845" s="67"/>
      <c r="D845" s="72"/>
      <c r="E845" s="17"/>
      <c r="F845" s="17"/>
      <c r="G845" s="17"/>
      <c r="H845" s="17"/>
      <c r="I845" s="17"/>
      <c r="J845" s="17"/>
      <c r="K845" s="69"/>
      <c r="M845" s="69"/>
      <c r="P845" s="70"/>
      <c r="Q845" s="17"/>
    </row>
    <row r="846" ht="14.25" customHeight="1">
      <c r="B846" s="66"/>
      <c r="C846" s="67"/>
      <c r="D846" s="72"/>
      <c r="E846" s="17"/>
      <c r="F846" s="17"/>
      <c r="G846" s="17"/>
      <c r="H846" s="17"/>
      <c r="I846" s="17"/>
      <c r="J846" s="17"/>
      <c r="K846" s="69"/>
      <c r="M846" s="69"/>
      <c r="P846" s="70"/>
      <c r="Q846" s="17"/>
    </row>
    <row r="847" ht="14.25" customHeight="1">
      <c r="B847" s="66"/>
      <c r="C847" s="67"/>
      <c r="D847" s="72"/>
      <c r="E847" s="17"/>
      <c r="F847" s="17"/>
      <c r="G847" s="17"/>
      <c r="H847" s="17"/>
      <c r="I847" s="17"/>
      <c r="J847" s="17"/>
      <c r="K847" s="69"/>
      <c r="M847" s="69"/>
      <c r="P847" s="70"/>
      <c r="Q847" s="17"/>
    </row>
    <row r="848" ht="14.25" customHeight="1">
      <c r="B848" s="66"/>
      <c r="C848" s="67"/>
      <c r="D848" s="72"/>
      <c r="E848" s="17"/>
      <c r="F848" s="17"/>
      <c r="G848" s="17"/>
      <c r="H848" s="17"/>
      <c r="I848" s="17"/>
      <c r="J848" s="17"/>
      <c r="K848" s="69"/>
      <c r="M848" s="69"/>
      <c r="P848" s="70"/>
      <c r="Q848" s="17"/>
    </row>
    <row r="849" ht="14.25" customHeight="1">
      <c r="B849" s="66"/>
      <c r="C849" s="67"/>
      <c r="D849" s="72"/>
      <c r="E849" s="17"/>
      <c r="F849" s="17"/>
      <c r="G849" s="17"/>
      <c r="H849" s="17"/>
      <c r="I849" s="17"/>
      <c r="J849" s="17"/>
      <c r="K849" s="69"/>
      <c r="M849" s="69"/>
      <c r="P849" s="70"/>
      <c r="Q849" s="17"/>
    </row>
    <row r="850" ht="14.25" customHeight="1">
      <c r="B850" s="66"/>
      <c r="C850" s="67"/>
      <c r="D850" s="72"/>
      <c r="E850" s="17"/>
      <c r="F850" s="17"/>
      <c r="G850" s="17"/>
      <c r="H850" s="17"/>
      <c r="I850" s="17"/>
      <c r="J850" s="17"/>
      <c r="K850" s="69"/>
      <c r="M850" s="69"/>
      <c r="P850" s="70"/>
      <c r="Q850" s="17"/>
    </row>
    <row r="851" ht="14.25" customHeight="1">
      <c r="B851" s="66"/>
      <c r="C851" s="67"/>
      <c r="D851" s="72"/>
      <c r="E851" s="17"/>
      <c r="F851" s="17"/>
      <c r="G851" s="17"/>
      <c r="H851" s="17"/>
      <c r="I851" s="17"/>
      <c r="J851" s="17"/>
      <c r="K851" s="69"/>
      <c r="M851" s="69"/>
      <c r="P851" s="70"/>
      <c r="Q851" s="17"/>
    </row>
    <row r="852" ht="14.25" customHeight="1">
      <c r="B852" s="66"/>
      <c r="C852" s="67"/>
      <c r="D852" s="72"/>
      <c r="E852" s="17"/>
      <c r="F852" s="17"/>
      <c r="G852" s="17"/>
      <c r="H852" s="17"/>
      <c r="I852" s="17"/>
      <c r="J852" s="17"/>
      <c r="K852" s="69"/>
      <c r="M852" s="69"/>
      <c r="P852" s="70"/>
      <c r="Q852" s="17"/>
    </row>
    <row r="853" ht="14.25" customHeight="1">
      <c r="B853" s="66"/>
      <c r="C853" s="67"/>
      <c r="D853" s="72"/>
      <c r="E853" s="17"/>
      <c r="F853" s="17"/>
      <c r="G853" s="17"/>
      <c r="H853" s="17"/>
      <c r="I853" s="17"/>
      <c r="J853" s="17"/>
      <c r="K853" s="69"/>
      <c r="M853" s="69"/>
      <c r="P853" s="70"/>
      <c r="Q853" s="17"/>
    </row>
    <row r="854" ht="14.25" customHeight="1">
      <c r="B854" s="66"/>
      <c r="C854" s="67"/>
      <c r="D854" s="72"/>
      <c r="E854" s="17"/>
      <c r="F854" s="17"/>
      <c r="G854" s="17"/>
      <c r="H854" s="17"/>
      <c r="I854" s="17"/>
      <c r="J854" s="17"/>
      <c r="K854" s="69"/>
      <c r="M854" s="69"/>
      <c r="P854" s="70"/>
      <c r="Q854" s="17"/>
    </row>
    <row r="855" ht="14.25" customHeight="1">
      <c r="B855" s="66"/>
      <c r="C855" s="67"/>
      <c r="D855" s="72"/>
      <c r="E855" s="17"/>
      <c r="F855" s="17"/>
      <c r="G855" s="17"/>
      <c r="H855" s="17"/>
      <c r="I855" s="17"/>
      <c r="J855" s="17"/>
      <c r="K855" s="69"/>
      <c r="M855" s="69"/>
      <c r="P855" s="70"/>
      <c r="Q855" s="17"/>
    </row>
    <row r="856" ht="14.25" customHeight="1">
      <c r="B856" s="66"/>
      <c r="C856" s="67"/>
      <c r="D856" s="72"/>
      <c r="E856" s="17"/>
      <c r="F856" s="17"/>
      <c r="G856" s="17"/>
      <c r="H856" s="17"/>
      <c r="I856" s="17"/>
      <c r="J856" s="17"/>
      <c r="K856" s="69"/>
      <c r="M856" s="69"/>
      <c r="P856" s="70"/>
      <c r="Q856" s="17"/>
    </row>
    <row r="857" ht="14.25" customHeight="1">
      <c r="B857" s="66"/>
      <c r="C857" s="67"/>
      <c r="D857" s="72"/>
      <c r="E857" s="17"/>
      <c r="F857" s="17"/>
      <c r="G857" s="17"/>
      <c r="H857" s="17"/>
      <c r="I857" s="17"/>
      <c r="J857" s="17"/>
      <c r="K857" s="69"/>
      <c r="M857" s="69"/>
      <c r="P857" s="70"/>
      <c r="Q857" s="17"/>
    </row>
    <row r="858" ht="14.25" customHeight="1">
      <c r="B858" s="66"/>
      <c r="C858" s="67"/>
      <c r="D858" s="72"/>
      <c r="E858" s="17"/>
      <c r="F858" s="17"/>
      <c r="G858" s="17"/>
      <c r="H858" s="17"/>
      <c r="I858" s="17"/>
      <c r="J858" s="17"/>
      <c r="K858" s="69"/>
      <c r="M858" s="69"/>
      <c r="P858" s="70"/>
      <c r="Q858" s="17"/>
    </row>
    <row r="859" ht="14.25" customHeight="1">
      <c r="B859" s="66"/>
      <c r="C859" s="67"/>
      <c r="D859" s="72"/>
      <c r="E859" s="17"/>
      <c r="F859" s="17"/>
      <c r="G859" s="17"/>
      <c r="H859" s="17"/>
      <c r="I859" s="17"/>
      <c r="J859" s="17"/>
      <c r="K859" s="69"/>
      <c r="M859" s="69"/>
      <c r="P859" s="70"/>
      <c r="Q859" s="17"/>
    </row>
    <row r="860" ht="14.25" customHeight="1">
      <c r="B860" s="66"/>
      <c r="C860" s="67"/>
      <c r="D860" s="72"/>
      <c r="E860" s="17"/>
      <c r="F860" s="17"/>
      <c r="G860" s="17"/>
      <c r="H860" s="17"/>
      <c r="I860" s="17"/>
      <c r="J860" s="17"/>
      <c r="K860" s="69"/>
      <c r="M860" s="69"/>
      <c r="P860" s="70"/>
      <c r="Q860" s="17"/>
    </row>
    <row r="861" ht="14.25" customHeight="1">
      <c r="B861" s="66"/>
      <c r="C861" s="67"/>
      <c r="D861" s="72"/>
      <c r="E861" s="17"/>
      <c r="F861" s="17"/>
      <c r="G861" s="17"/>
      <c r="H861" s="17"/>
      <c r="I861" s="17"/>
      <c r="J861" s="17"/>
      <c r="K861" s="69"/>
      <c r="M861" s="69"/>
      <c r="P861" s="70"/>
      <c r="Q861" s="17"/>
    </row>
    <row r="862" ht="14.25" customHeight="1">
      <c r="B862" s="66"/>
      <c r="C862" s="67"/>
      <c r="D862" s="72"/>
      <c r="E862" s="17"/>
      <c r="F862" s="17"/>
      <c r="G862" s="17"/>
      <c r="H862" s="17"/>
      <c r="I862" s="17"/>
      <c r="J862" s="17"/>
      <c r="K862" s="69"/>
      <c r="M862" s="69"/>
      <c r="P862" s="70"/>
      <c r="Q862" s="17"/>
    </row>
    <row r="863" ht="14.25" customHeight="1">
      <c r="B863" s="66"/>
      <c r="C863" s="67"/>
      <c r="D863" s="72"/>
      <c r="E863" s="17"/>
      <c r="F863" s="17"/>
      <c r="G863" s="17"/>
      <c r="H863" s="17"/>
      <c r="I863" s="17"/>
      <c r="J863" s="17"/>
      <c r="K863" s="69"/>
      <c r="M863" s="69"/>
      <c r="P863" s="70"/>
      <c r="Q863" s="17"/>
    </row>
    <row r="864" ht="14.25" customHeight="1">
      <c r="B864" s="66"/>
      <c r="C864" s="67"/>
      <c r="D864" s="72"/>
      <c r="E864" s="17"/>
      <c r="F864" s="17"/>
      <c r="G864" s="17"/>
      <c r="H864" s="17"/>
      <c r="I864" s="17"/>
      <c r="J864" s="17"/>
      <c r="K864" s="69"/>
      <c r="M864" s="69"/>
      <c r="P864" s="70"/>
      <c r="Q864" s="17"/>
    </row>
    <row r="865" ht="14.25" customHeight="1">
      <c r="B865" s="66"/>
      <c r="C865" s="67"/>
      <c r="D865" s="72"/>
      <c r="E865" s="17"/>
      <c r="F865" s="17"/>
      <c r="G865" s="17"/>
      <c r="H865" s="17"/>
      <c r="I865" s="17"/>
      <c r="J865" s="17"/>
      <c r="K865" s="69"/>
      <c r="M865" s="69"/>
      <c r="P865" s="70"/>
      <c r="Q865" s="17"/>
    </row>
    <row r="866" ht="14.25" customHeight="1">
      <c r="B866" s="66"/>
      <c r="C866" s="67"/>
      <c r="D866" s="72"/>
      <c r="E866" s="17"/>
      <c r="F866" s="17"/>
      <c r="G866" s="17"/>
      <c r="H866" s="17"/>
      <c r="I866" s="17"/>
      <c r="J866" s="17"/>
      <c r="K866" s="69"/>
      <c r="M866" s="69"/>
      <c r="P866" s="70"/>
      <c r="Q866" s="17"/>
    </row>
    <row r="867" ht="14.25" customHeight="1">
      <c r="B867" s="66"/>
      <c r="C867" s="67"/>
      <c r="D867" s="72"/>
      <c r="E867" s="17"/>
      <c r="F867" s="17"/>
      <c r="G867" s="17"/>
      <c r="H867" s="17"/>
      <c r="I867" s="17"/>
      <c r="J867" s="17"/>
      <c r="K867" s="69"/>
      <c r="M867" s="69"/>
      <c r="P867" s="70"/>
      <c r="Q867" s="17"/>
    </row>
    <row r="868" ht="14.25" customHeight="1">
      <c r="B868" s="66"/>
      <c r="C868" s="67"/>
      <c r="D868" s="72"/>
      <c r="E868" s="17"/>
      <c r="F868" s="17"/>
      <c r="G868" s="17"/>
      <c r="H868" s="17"/>
      <c r="I868" s="17"/>
      <c r="J868" s="17"/>
      <c r="K868" s="69"/>
      <c r="M868" s="69"/>
      <c r="P868" s="70"/>
      <c r="Q868" s="17"/>
    </row>
    <row r="869" ht="14.25" customHeight="1">
      <c r="B869" s="66"/>
      <c r="C869" s="67"/>
      <c r="D869" s="72"/>
      <c r="E869" s="17"/>
      <c r="F869" s="17"/>
      <c r="G869" s="17"/>
      <c r="H869" s="17"/>
      <c r="I869" s="17"/>
      <c r="J869" s="17"/>
      <c r="K869" s="69"/>
      <c r="M869" s="69"/>
      <c r="P869" s="70"/>
      <c r="Q869" s="17"/>
    </row>
    <row r="870" ht="14.25" customHeight="1">
      <c r="B870" s="66"/>
      <c r="C870" s="67"/>
      <c r="D870" s="72"/>
      <c r="E870" s="17"/>
      <c r="F870" s="17"/>
      <c r="G870" s="17"/>
      <c r="H870" s="17"/>
      <c r="I870" s="17"/>
      <c r="J870" s="17"/>
      <c r="K870" s="69"/>
      <c r="M870" s="69"/>
      <c r="P870" s="70"/>
      <c r="Q870" s="17"/>
    </row>
    <row r="871" ht="14.25" customHeight="1">
      <c r="B871" s="66"/>
      <c r="C871" s="67"/>
      <c r="D871" s="72"/>
      <c r="E871" s="17"/>
      <c r="F871" s="17"/>
      <c r="G871" s="17"/>
      <c r="H871" s="17"/>
      <c r="I871" s="17"/>
      <c r="J871" s="17"/>
      <c r="K871" s="69"/>
      <c r="M871" s="69"/>
      <c r="P871" s="70"/>
      <c r="Q871" s="17"/>
    </row>
    <row r="872" ht="14.25" customHeight="1">
      <c r="B872" s="66"/>
      <c r="C872" s="67"/>
      <c r="D872" s="72"/>
      <c r="E872" s="17"/>
      <c r="F872" s="17"/>
      <c r="G872" s="17"/>
      <c r="H872" s="17"/>
      <c r="I872" s="17"/>
      <c r="J872" s="17"/>
      <c r="K872" s="69"/>
      <c r="M872" s="69"/>
      <c r="P872" s="70"/>
      <c r="Q872" s="17"/>
    </row>
    <row r="873" ht="14.25" customHeight="1">
      <c r="B873" s="66"/>
      <c r="C873" s="67"/>
      <c r="D873" s="72"/>
      <c r="E873" s="17"/>
      <c r="F873" s="17"/>
      <c r="G873" s="17"/>
      <c r="H873" s="17"/>
      <c r="I873" s="17"/>
      <c r="J873" s="17"/>
      <c r="K873" s="69"/>
      <c r="M873" s="69"/>
      <c r="P873" s="70"/>
      <c r="Q873" s="17"/>
    </row>
    <row r="874" ht="14.25" customHeight="1">
      <c r="B874" s="66"/>
      <c r="C874" s="67"/>
      <c r="D874" s="72"/>
      <c r="E874" s="17"/>
      <c r="F874" s="17"/>
      <c r="G874" s="17"/>
      <c r="H874" s="17"/>
      <c r="I874" s="17"/>
      <c r="J874" s="17"/>
      <c r="K874" s="69"/>
      <c r="M874" s="69"/>
      <c r="P874" s="70"/>
      <c r="Q874" s="17"/>
    </row>
    <row r="875" ht="14.25" customHeight="1">
      <c r="B875" s="66"/>
      <c r="C875" s="67"/>
      <c r="D875" s="72"/>
      <c r="E875" s="17"/>
      <c r="F875" s="17"/>
      <c r="G875" s="17"/>
      <c r="H875" s="17"/>
      <c r="I875" s="17"/>
      <c r="J875" s="17"/>
      <c r="K875" s="69"/>
      <c r="M875" s="69"/>
      <c r="P875" s="70"/>
      <c r="Q875" s="17"/>
    </row>
    <row r="876" ht="14.25" customHeight="1">
      <c r="B876" s="66"/>
      <c r="C876" s="67"/>
      <c r="D876" s="72"/>
      <c r="E876" s="17"/>
      <c r="F876" s="17"/>
      <c r="G876" s="17"/>
      <c r="H876" s="17"/>
      <c r="I876" s="17"/>
      <c r="J876" s="17"/>
      <c r="K876" s="69"/>
      <c r="M876" s="69"/>
      <c r="P876" s="70"/>
      <c r="Q876" s="17"/>
    </row>
    <row r="877" ht="14.25" customHeight="1">
      <c r="B877" s="66"/>
      <c r="C877" s="67"/>
      <c r="D877" s="72"/>
      <c r="E877" s="17"/>
      <c r="F877" s="17"/>
      <c r="G877" s="17"/>
      <c r="H877" s="17"/>
      <c r="I877" s="17"/>
      <c r="J877" s="17"/>
      <c r="K877" s="69"/>
      <c r="M877" s="69"/>
      <c r="P877" s="70"/>
      <c r="Q877" s="17"/>
    </row>
    <row r="878" ht="14.25" customHeight="1">
      <c r="B878" s="66"/>
      <c r="C878" s="67"/>
      <c r="D878" s="72"/>
      <c r="E878" s="17"/>
      <c r="F878" s="17"/>
      <c r="G878" s="17"/>
      <c r="H878" s="17"/>
      <c r="I878" s="17"/>
      <c r="J878" s="17"/>
      <c r="K878" s="69"/>
      <c r="M878" s="69"/>
      <c r="P878" s="70"/>
      <c r="Q878" s="17"/>
    </row>
    <row r="879" ht="14.25" customHeight="1">
      <c r="B879" s="66"/>
      <c r="C879" s="67"/>
      <c r="D879" s="72"/>
      <c r="E879" s="17"/>
      <c r="F879" s="17"/>
      <c r="G879" s="17"/>
      <c r="H879" s="17"/>
      <c r="I879" s="17"/>
      <c r="J879" s="17"/>
      <c r="K879" s="69"/>
      <c r="M879" s="69"/>
      <c r="P879" s="70"/>
      <c r="Q879" s="17"/>
    </row>
    <row r="880" ht="14.25" customHeight="1">
      <c r="B880" s="66"/>
      <c r="C880" s="67"/>
      <c r="D880" s="72"/>
      <c r="E880" s="17"/>
      <c r="F880" s="17"/>
      <c r="G880" s="17"/>
      <c r="H880" s="17"/>
      <c r="I880" s="17"/>
      <c r="J880" s="17"/>
      <c r="K880" s="69"/>
      <c r="M880" s="69"/>
      <c r="P880" s="70"/>
      <c r="Q880" s="17"/>
    </row>
    <row r="881" ht="14.25" customHeight="1">
      <c r="B881" s="66"/>
      <c r="C881" s="67"/>
      <c r="D881" s="72"/>
      <c r="E881" s="17"/>
      <c r="F881" s="17"/>
      <c r="G881" s="17"/>
      <c r="H881" s="17"/>
      <c r="I881" s="17"/>
      <c r="J881" s="17"/>
      <c r="K881" s="69"/>
      <c r="M881" s="69"/>
      <c r="P881" s="70"/>
      <c r="Q881" s="17"/>
    </row>
    <row r="882" ht="14.25" customHeight="1">
      <c r="B882" s="66"/>
      <c r="C882" s="67"/>
      <c r="D882" s="72"/>
      <c r="E882" s="17"/>
      <c r="F882" s="17"/>
      <c r="G882" s="17"/>
      <c r="H882" s="17"/>
      <c r="I882" s="17"/>
      <c r="J882" s="17"/>
      <c r="K882" s="69"/>
      <c r="M882" s="69"/>
      <c r="P882" s="70"/>
      <c r="Q882" s="17"/>
    </row>
    <row r="883" ht="14.25" customHeight="1">
      <c r="B883" s="66"/>
      <c r="C883" s="67"/>
      <c r="D883" s="72"/>
      <c r="E883" s="17"/>
      <c r="F883" s="17"/>
      <c r="G883" s="17"/>
      <c r="H883" s="17"/>
      <c r="I883" s="17"/>
      <c r="J883" s="17"/>
      <c r="K883" s="69"/>
      <c r="M883" s="69"/>
      <c r="P883" s="70"/>
      <c r="Q883" s="17"/>
    </row>
    <row r="884" ht="14.25" customHeight="1">
      <c r="B884" s="66"/>
      <c r="C884" s="67"/>
      <c r="D884" s="72"/>
      <c r="E884" s="17"/>
      <c r="F884" s="17"/>
      <c r="G884" s="17"/>
      <c r="H884" s="17"/>
      <c r="I884" s="17"/>
      <c r="J884" s="17"/>
      <c r="K884" s="69"/>
      <c r="M884" s="69"/>
      <c r="P884" s="70"/>
      <c r="Q884" s="17"/>
    </row>
    <row r="885" ht="14.25" customHeight="1">
      <c r="B885" s="66"/>
      <c r="C885" s="67"/>
      <c r="D885" s="72"/>
      <c r="E885" s="17"/>
      <c r="F885" s="17"/>
      <c r="G885" s="17"/>
      <c r="H885" s="17"/>
      <c r="I885" s="17"/>
      <c r="J885" s="17"/>
      <c r="K885" s="69"/>
      <c r="M885" s="69"/>
      <c r="P885" s="70"/>
      <c r="Q885" s="17"/>
    </row>
    <row r="886" ht="14.25" customHeight="1">
      <c r="B886" s="66"/>
      <c r="C886" s="67"/>
      <c r="D886" s="72"/>
      <c r="E886" s="17"/>
      <c r="F886" s="17"/>
      <c r="G886" s="17"/>
      <c r="H886" s="17"/>
      <c r="I886" s="17"/>
      <c r="J886" s="17"/>
      <c r="K886" s="69"/>
      <c r="M886" s="69"/>
      <c r="P886" s="70"/>
      <c r="Q886" s="17"/>
    </row>
    <row r="887" ht="14.25" customHeight="1">
      <c r="B887" s="66"/>
      <c r="C887" s="67"/>
      <c r="D887" s="72"/>
      <c r="E887" s="17"/>
      <c r="F887" s="17"/>
      <c r="G887" s="17"/>
      <c r="H887" s="17"/>
      <c r="I887" s="17"/>
      <c r="J887" s="17"/>
      <c r="K887" s="69"/>
      <c r="M887" s="69"/>
      <c r="P887" s="70"/>
      <c r="Q887" s="17"/>
    </row>
    <row r="888" ht="14.25" customHeight="1">
      <c r="B888" s="66"/>
      <c r="C888" s="67"/>
      <c r="D888" s="72"/>
      <c r="E888" s="17"/>
      <c r="F888" s="17"/>
      <c r="G888" s="17"/>
      <c r="H888" s="17"/>
      <c r="I888" s="17"/>
      <c r="J888" s="17"/>
      <c r="K888" s="69"/>
      <c r="M888" s="69"/>
      <c r="P888" s="70"/>
      <c r="Q888" s="17"/>
    </row>
    <row r="889" ht="14.25" customHeight="1">
      <c r="B889" s="66"/>
      <c r="C889" s="67"/>
      <c r="D889" s="72"/>
      <c r="E889" s="17"/>
      <c r="F889" s="17"/>
      <c r="G889" s="17"/>
      <c r="H889" s="17"/>
      <c r="I889" s="17"/>
      <c r="J889" s="17"/>
      <c r="K889" s="69"/>
      <c r="M889" s="69"/>
      <c r="P889" s="70"/>
      <c r="Q889" s="17"/>
    </row>
    <row r="890" ht="14.25" customHeight="1">
      <c r="B890" s="66"/>
      <c r="C890" s="67"/>
      <c r="D890" s="72"/>
      <c r="E890" s="17"/>
      <c r="F890" s="17"/>
      <c r="G890" s="17"/>
      <c r="H890" s="17"/>
      <c r="I890" s="17"/>
      <c r="J890" s="17"/>
      <c r="K890" s="69"/>
      <c r="M890" s="69"/>
      <c r="P890" s="70"/>
      <c r="Q890" s="17"/>
    </row>
    <row r="891" ht="14.25" customHeight="1">
      <c r="B891" s="66"/>
      <c r="C891" s="67"/>
      <c r="D891" s="72"/>
      <c r="E891" s="17"/>
      <c r="F891" s="17"/>
      <c r="G891" s="17"/>
      <c r="H891" s="17"/>
      <c r="I891" s="17"/>
      <c r="J891" s="17"/>
      <c r="K891" s="69"/>
      <c r="M891" s="69"/>
      <c r="P891" s="70"/>
      <c r="Q891" s="17"/>
    </row>
    <row r="892" ht="14.25" customHeight="1">
      <c r="B892" s="66"/>
      <c r="C892" s="67"/>
      <c r="D892" s="72"/>
      <c r="E892" s="17"/>
      <c r="F892" s="17"/>
      <c r="G892" s="17"/>
      <c r="H892" s="17"/>
      <c r="I892" s="17"/>
      <c r="J892" s="17"/>
      <c r="K892" s="69"/>
      <c r="M892" s="69"/>
      <c r="P892" s="70"/>
      <c r="Q892" s="17"/>
    </row>
    <row r="893" ht="14.25" customHeight="1">
      <c r="B893" s="66"/>
      <c r="C893" s="67"/>
      <c r="D893" s="72"/>
      <c r="E893" s="17"/>
      <c r="F893" s="17"/>
      <c r="G893" s="17"/>
      <c r="H893" s="17"/>
      <c r="I893" s="17"/>
      <c r="J893" s="17"/>
      <c r="K893" s="69"/>
      <c r="M893" s="69"/>
      <c r="P893" s="70"/>
      <c r="Q893" s="17"/>
    </row>
    <row r="894" ht="14.25" customHeight="1">
      <c r="B894" s="66"/>
      <c r="C894" s="67"/>
      <c r="D894" s="72"/>
      <c r="E894" s="17"/>
      <c r="F894" s="17"/>
      <c r="G894" s="17"/>
      <c r="H894" s="17"/>
      <c r="I894" s="17"/>
      <c r="J894" s="17"/>
      <c r="K894" s="69"/>
      <c r="M894" s="69"/>
      <c r="P894" s="70"/>
      <c r="Q894" s="17"/>
    </row>
    <row r="895" ht="14.25" customHeight="1">
      <c r="B895" s="66"/>
      <c r="C895" s="67"/>
      <c r="D895" s="72"/>
      <c r="E895" s="17"/>
      <c r="F895" s="17"/>
      <c r="G895" s="17"/>
      <c r="H895" s="17"/>
      <c r="I895" s="17"/>
      <c r="J895" s="17"/>
      <c r="K895" s="69"/>
      <c r="M895" s="69"/>
      <c r="P895" s="70"/>
      <c r="Q895" s="17"/>
    </row>
    <row r="896" ht="14.25" customHeight="1">
      <c r="B896" s="66"/>
      <c r="C896" s="67"/>
      <c r="D896" s="72"/>
      <c r="E896" s="17"/>
      <c r="F896" s="17"/>
      <c r="G896" s="17"/>
      <c r="H896" s="17"/>
      <c r="I896" s="17"/>
      <c r="J896" s="17"/>
      <c r="K896" s="69"/>
      <c r="M896" s="69"/>
      <c r="P896" s="70"/>
      <c r="Q896" s="17"/>
    </row>
    <row r="897" ht="14.25" customHeight="1">
      <c r="B897" s="66"/>
      <c r="C897" s="67"/>
      <c r="D897" s="72"/>
      <c r="E897" s="17"/>
      <c r="F897" s="17"/>
      <c r="G897" s="17"/>
      <c r="H897" s="17"/>
      <c r="I897" s="17"/>
      <c r="J897" s="17"/>
      <c r="K897" s="69"/>
      <c r="M897" s="69"/>
      <c r="P897" s="70"/>
      <c r="Q897" s="17"/>
    </row>
    <row r="898" ht="14.25" customHeight="1">
      <c r="B898" s="66"/>
      <c r="C898" s="67"/>
      <c r="D898" s="72"/>
      <c r="E898" s="17"/>
      <c r="F898" s="17"/>
      <c r="G898" s="17"/>
      <c r="H898" s="17"/>
      <c r="I898" s="17"/>
      <c r="J898" s="17"/>
      <c r="K898" s="69"/>
      <c r="M898" s="69"/>
      <c r="P898" s="70"/>
      <c r="Q898" s="17"/>
    </row>
    <row r="899" ht="14.25" customHeight="1">
      <c r="B899" s="66"/>
      <c r="C899" s="67"/>
      <c r="D899" s="72"/>
      <c r="E899" s="17"/>
      <c r="F899" s="17"/>
      <c r="G899" s="17"/>
      <c r="H899" s="17"/>
      <c r="I899" s="17"/>
      <c r="J899" s="17"/>
      <c r="K899" s="69"/>
      <c r="M899" s="69"/>
      <c r="P899" s="70"/>
      <c r="Q899" s="17"/>
    </row>
    <row r="900" ht="14.25" customHeight="1">
      <c r="B900" s="66"/>
      <c r="C900" s="67"/>
      <c r="D900" s="72"/>
      <c r="E900" s="17"/>
      <c r="F900" s="17"/>
      <c r="G900" s="17"/>
      <c r="H900" s="17"/>
      <c r="I900" s="17"/>
      <c r="J900" s="17"/>
      <c r="K900" s="69"/>
      <c r="M900" s="69"/>
      <c r="P900" s="70"/>
      <c r="Q900" s="17"/>
    </row>
    <row r="901" ht="14.25" customHeight="1">
      <c r="B901" s="66"/>
      <c r="C901" s="67"/>
      <c r="D901" s="72"/>
      <c r="E901" s="17"/>
      <c r="F901" s="17"/>
      <c r="G901" s="17"/>
      <c r="H901" s="17"/>
      <c r="I901" s="17"/>
      <c r="J901" s="17"/>
      <c r="K901" s="69"/>
      <c r="M901" s="69"/>
      <c r="P901" s="70"/>
      <c r="Q901" s="17"/>
    </row>
    <row r="902" ht="14.25" customHeight="1">
      <c r="B902" s="66"/>
      <c r="C902" s="67"/>
      <c r="D902" s="72"/>
      <c r="E902" s="17"/>
      <c r="F902" s="17"/>
      <c r="G902" s="17"/>
      <c r="H902" s="17"/>
      <c r="I902" s="17"/>
      <c r="J902" s="17"/>
      <c r="K902" s="69"/>
      <c r="M902" s="69"/>
      <c r="P902" s="70"/>
      <c r="Q902" s="17"/>
    </row>
    <row r="903" ht="14.25" customHeight="1">
      <c r="B903" s="66"/>
      <c r="C903" s="67"/>
      <c r="D903" s="72"/>
      <c r="E903" s="17"/>
      <c r="F903" s="17"/>
      <c r="G903" s="17"/>
      <c r="H903" s="17"/>
      <c r="I903" s="17"/>
      <c r="J903" s="17"/>
      <c r="K903" s="69"/>
      <c r="M903" s="69"/>
      <c r="P903" s="70"/>
      <c r="Q903" s="17"/>
    </row>
    <row r="904" ht="14.25" customHeight="1">
      <c r="B904" s="66"/>
      <c r="C904" s="67"/>
      <c r="D904" s="72"/>
      <c r="E904" s="17"/>
      <c r="F904" s="17"/>
      <c r="G904" s="17"/>
      <c r="H904" s="17"/>
      <c r="I904" s="17"/>
      <c r="J904" s="17"/>
      <c r="K904" s="69"/>
      <c r="M904" s="69"/>
      <c r="P904" s="70"/>
      <c r="Q904" s="17"/>
    </row>
    <row r="905" ht="14.25" customHeight="1">
      <c r="B905" s="66"/>
      <c r="C905" s="67"/>
      <c r="D905" s="72"/>
      <c r="E905" s="17"/>
      <c r="F905" s="17"/>
      <c r="G905" s="17"/>
      <c r="H905" s="17"/>
      <c r="I905" s="17"/>
      <c r="J905" s="17"/>
      <c r="K905" s="69"/>
      <c r="M905" s="69"/>
      <c r="P905" s="70"/>
      <c r="Q905" s="17"/>
    </row>
    <row r="906" ht="14.25" customHeight="1">
      <c r="B906" s="66"/>
      <c r="C906" s="67"/>
      <c r="D906" s="72"/>
      <c r="E906" s="17"/>
      <c r="F906" s="17"/>
      <c r="G906" s="17"/>
      <c r="H906" s="17"/>
      <c r="I906" s="17"/>
      <c r="J906" s="17"/>
      <c r="K906" s="69"/>
      <c r="M906" s="69"/>
      <c r="P906" s="70"/>
      <c r="Q906" s="17"/>
    </row>
    <row r="907" ht="14.25" customHeight="1">
      <c r="B907" s="66"/>
      <c r="C907" s="67"/>
      <c r="D907" s="72"/>
      <c r="E907" s="17"/>
      <c r="F907" s="17"/>
      <c r="G907" s="17"/>
      <c r="H907" s="17"/>
      <c r="I907" s="17"/>
      <c r="J907" s="17"/>
      <c r="K907" s="69"/>
      <c r="M907" s="69"/>
      <c r="P907" s="70"/>
      <c r="Q907" s="17"/>
    </row>
    <row r="908" ht="14.25" customHeight="1">
      <c r="B908" s="66"/>
      <c r="C908" s="67"/>
      <c r="D908" s="72"/>
      <c r="E908" s="17"/>
      <c r="F908" s="17"/>
      <c r="G908" s="17"/>
      <c r="H908" s="17"/>
      <c r="I908" s="17"/>
      <c r="J908" s="17"/>
      <c r="K908" s="69"/>
      <c r="M908" s="69"/>
      <c r="P908" s="70"/>
      <c r="Q908" s="17"/>
    </row>
    <row r="909" ht="14.25" customHeight="1">
      <c r="B909" s="66"/>
      <c r="C909" s="67"/>
      <c r="D909" s="72"/>
      <c r="E909" s="17"/>
      <c r="F909" s="17"/>
      <c r="G909" s="17"/>
      <c r="H909" s="17"/>
      <c r="I909" s="17"/>
      <c r="J909" s="17"/>
      <c r="K909" s="69"/>
      <c r="M909" s="69"/>
      <c r="P909" s="70"/>
      <c r="Q909" s="17"/>
    </row>
    <row r="910" ht="14.25" customHeight="1">
      <c r="B910" s="66"/>
      <c r="C910" s="67"/>
      <c r="D910" s="72"/>
      <c r="E910" s="17"/>
      <c r="F910" s="17"/>
      <c r="G910" s="17"/>
      <c r="H910" s="17"/>
      <c r="I910" s="17"/>
      <c r="J910" s="17"/>
      <c r="K910" s="69"/>
      <c r="M910" s="69"/>
      <c r="P910" s="70"/>
      <c r="Q910" s="17"/>
    </row>
    <row r="911" ht="14.25" customHeight="1">
      <c r="B911" s="66"/>
      <c r="C911" s="67"/>
      <c r="D911" s="72"/>
      <c r="E911" s="17"/>
      <c r="F911" s="17"/>
      <c r="G911" s="17"/>
      <c r="H911" s="17"/>
      <c r="I911" s="17"/>
      <c r="J911" s="17"/>
      <c r="K911" s="69"/>
      <c r="M911" s="69"/>
      <c r="P911" s="70"/>
      <c r="Q911" s="17"/>
    </row>
    <row r="912" ht="14.25" customHeight="1">
      <c r="B912" s="66"/>
      <c r="C912" s="67"/>
      <c r="D912" s="72"/>
      <c r="E912" s="17"/>
      <c r="F912" s="17"/>
      <c r="G912" s="17"/>
      <c r="H912" s="17"/>
      <c r="I912" s="17"/>
      <c r="J912" s="17"/>
      <c r="K912" s="69"/>
      <c r="M912" s="69"/>
      <c r="P912" s="70"/>
      <c r="Q912" s="17"/>
    </row>
    <row r="913" ht="14.25" customHeight="1">
      <c r="B913" s="66"/>
      <c r="C913" s="67"/>
      <c r="D913" s="72"/>
      <c r="E913" s="17"/>
      <c r="F913" s="17"/>
      <c r="G913" s="17"/>
      <c r="H913" s="17"/>
      <c r="I913" s="17"/>
      <c r="J913" s="17"/>
      <c r="K913" s="69"/>
      <c r="M913" s="69"/>
      <c r="P913" s="70"/>
      <c r="Q913" s="17"/>
    </row>
    <row r="914" ht="14.25" customHeight="1">
      <c r="B914" s="66"/>
      <c r="C914" s="67"/>
      <c r="D914" s="72"/>
      <c r="E914" s="17"/>
      <c r="F914" s="17"/>
      <c r="G914" s="17"/>
      <c r="H914" s="17"/>
      <c r="I914" s="17"/>
      <c r="J914" s="17"/>
      <c r="K914" s="69"/>
      <c r="M914" s="69"/>
      <c r="P914" s="70"/>
      <c r="Q914" s="17"/>
    </row>
    <row r="915" ht="14.25" customHeight="1">
      <c r="B915" s="66"/>
      <c r="C915" s="67"/>
      <c r="D915" s="72"/>
      <c r="E915" s="17"/>
      <c r="F915" s="17"/>
      <c r="G915" s="17"/>
      <c r="H915" s="17"/>
      <c r="I915" s="17"/>
      <c r="J915" s="17"/>
      <c r="K915" s="69"/>
      <c r="M915" s="69"/>
      <c r="P915" s="70"/>
      <c r="Q915" s="17"/>
    </row>
    <row r="916" ht="14.25" customHeight="1">
      <c r="B916" s="66"/>
      <c r="C916" s="67"/>
      <c r="D916" s="72"/>
      <c r="E916" s="17"/>
      <c r="F916" s="17"/>
      <c r="G916" s="17"/>
      <c r="H916" s="17"/>
      <c r="I916" s="17"/>
      <c r="J916" s="17"/>
      <c r="K916" s="69"/>
      <c r="M916" s="69"/>
      <c r="P916" s="70"/>
      <c r="Q916" s="17"/>
    </row>
    <row r="917" ht="14.25" customHeight="1">
      <c r="B917" s="66"/>
      <c r="C917" s="67"/>
      <c r="D917" s="72"/>
      <c r="E917" s="17"/>
      <c r="F917" s="17"/>
      <c r="G917" s="17"/>
      <c r="H917" s="17"/>
      <c r="I917" s="17"/>
      <c r="J917" s="17"/>
      <c r="K917" s="69"/>
      <c r="M917" s="69"/>
      <c r="P917" s="70"/>
      <c r="Q917" s="17"/>
    </row>
    <row r="918" ht="14.25" customHeight="1">
      <c r="B918" s="66"/>
      <c r="C918" s="67"/>
      <c r="D918" s="72"/>
      <c r="E918" s="17"/>
      <c r="F918" s="17"/>
      <c r="G918" s="17"/>
      <c r="H918" s="17"/>
      <c r="I918" s="17"/>
      <c r="J918" s="17"/>
      <c r="K918" s="69"/>
      <c r="M918" s="69"/>
      <c r="P918" s="70"/>
      <c r="Q918" s="17"/>
    </row>
    <row r="919" ht="14.25" customHeight="1">
      <c r="B919" s="66"/>
      <c r="C919" s="67"/>
      <c r="D919" s="72"/>
      <c r="E919" s="17"/>
      <c r="F919" s="17"/>
      <c r="G919" s="17"/>
      <c r="H919" s="17"/>
      <c r="I919" s="17"/>
      <c r="J919" s="17"/>
      <c r="K919" s="69"/>
      <c r="M919" s="69"/>
      <c r="P919" s="70"/>
      <c r="Q919" s="17"/>
    </row>
    <row r="920" ht="14.25" customHeight="1">
      <c r="B920" s="66"/>
      <c r="C920" s="67"/>
      <c r="D920" s="72"/>
      <c r="E920" s="17"/>
      <c r="F920" s="17"/>
      <c r="G920" s="17"/>
      <c r="H920" s="17"/>
      <c r="I920" s="17"/>
      <c r="J920" s="17"/>
      <c r="K920" s="69"/>
      <c r="M920" s="69"/>
      <c r="P920" s="70"/>
      <c r="Q920" s="17"/>
    </row>
    <row r="921" ht="14.25" customHeight="1">
      <c r="B921" s="66"/>
      <c r="C921" s="67"/>
      <c r="D921" s="72"/>
      <c r="E921" s="17"/>
      <c r="F921" s="17"/>
      <c r="G921" s="17"/>
      <c r="H921" s="17"/>
      <c r="I921" s="17"/>
      <c r="J921" s="17"/>
      <c r="K921" s="69"/>
      <c r="M921" s="69"/>
      <c r="P921" s="70"/>
      <c r="Q921" s="17"/>
    </row>
    <row r="922" ht="14.25" customHeight="1">
      <c r="B922" s="66"/>
      <c r="C922" s="67"/>
      <c r="D922" s="72"/>
      <c r="E922" s="17"/>
      <c r="F922" s="17"/>
      <c r="G922" s="17"/>
      <c r="H922" s="17"/>
      <c r="I922" s="17"/>
      <c r="J922" s="17"/>
      <c r="K922" s="69"/>
      <c r="M922" s="69"/>
      <c r="P922" s="70"/>
      <c r="Q922" s="17"/>
    </row>
    <row r="923" ht="14.25" customHeight="1">
      <c r="B923" s="66"/>
      <c r="C923" s="67"/>
      <c r="D923" s="72"/>
      <c r="E923" s="17"/>
      <c r="F923" s="17"/>
      <c r="G923" s="17"/>
      <c r="H923" s="17"/>
      <c r="I923" s="17"/>
      <c r="J923" s="17"/>
      <c r="K923" s="69"/>
      <c r="M923" s="69"/>
      <c r="P923" s="70"/>
      <c r="Q923" s="17"/>
    </row>
    <row r="924" ht="14.25" customHeight="1">
      <c r="B924" s="66"/>
      <c r="C924" s="67"/>
      <c r="D924" s="72"/>
      <c r="E924" s="17"/>
      <c r="F924" s="17"/>
      <c r="G924" s="17"/>
      <c r="H924" s="17"/>
      <c r="I924" s="17"/>
      <c r="J924" s="17"/>
      <c r="K924" s="69"/>
      <c r="M924" s="69"/>
      <c r="P924" s="70"/>
      <c r="Q924" s="17"/>
    </row>
    <row r="925" ht="14.25" customHeight="1">
      <c r="B925" s="66"/>
      <c r="C925" s="67"/>
      <c r="D925" s="72"/>
      <c r="E925" s="17"/>
      <c r="F925" s="17"/>
      <c r="G925" s="17"/>
      <c r="H925" s="17"/>
      <c r="I925" s="17"/>
      <c r="J925" s="17"/>
      <c r="K925" s="69"/>
      <c r="M925" s="69"/>
      <c r="P925" s="70"/>
      <c r="Q925" s="17"/>
    </row>
    <row r="926" ht="14.25" customHeight="1">
      <c r="B926" s="66"/>
      <c r="C926" s="67"/>
      <c r="D926" s="72"/>
      <c r="E926" s="17"/>
      <c r="F926" s="17"/>
      <c r="G926" s="17"/>
      <c r="H926" s="17"/>
      <c r="I926" s="17"/>
      <c r="J926" s="17"/>
      <c r="K926" s="69"/>
      <c r="M926" s="69"/>
      <c r="P926" s="70"/>
      <c r="Q926" s="17"/>
    </row>
    <row r="927" ht="14.25" customHeight="1">
      <c r="B927" s="66"/>
      <c r="C927" s="67"/>
      <c r="D927" s="72"/>
      <c r="E927" s="17"/>
      <c r="F927" s="17"/>
      <c r="G927" s="17"/>
      <c r="H927" s="17"/>
      <c r="I927" s="17"/>
      <c r="J927" s="17"/>
      <c r="K927" s="69"/>
      <c r="M927" s="69"/>
      <c r="P927" s="70"/>
      <c r="Q927" s="17"/>
    </row>
    <row r="928" ht="14.25" customHeight="1">
      <c r="B928" s="66"/>
      <c r="C928" s="67"/>
      <c r="D928" s="72"/>
      <c r="E928" s="17"/>
      <c r="F928" s="17"/>
      <c r="G928" s="17"/>
      <c r="H928" s="17"/>
      <c r="I928" s="17"/>
      <c r="J928" s="17"/>
      <c r="K928" s="69"/>
      <c r="M928" s="69"/>
      <c r="P928" s="70"/>
      <c r="Q928" s="17"/>
    </row>
    <row r="929" ht="14.25" customHeight="1">
      <c r="B929" s="66"/>
      <c r="C929" s="67"/>
      <c r="D929" s="72"/>
      <c r="E929" s="17"/>
      <c r="F929" s="17"/>
      <c r="G929" s="17"/>
      <c r="H929" s="17"/>
      <c r="I929" s="17"/>
      <c r="J929" s="17"/>
      <c r="K929" s="69"/>
      <c r="M929" s="69"/>
      <c r="P929" s="70"/>
      <c r="Q929" s="17"/>
    </row>
    <row r="930" ht="14.25" customHeight="1">
      <c r="B930" s="66"/>
      <c r="C930" s="67"/>
      <c r="D930" s="72"/>
      <c r="E930" s="17"/>
      <c r="F930" s="17"/>
      <c r="G930" s="17"/>
      <c r="H930" s="17"/>
      <c r="I930" s="17"/>
      <c r="J930" s="17"/>
      <c r="K930" s="69"/>
      <c r="M930" s="69"/>
      <c r="P930" s="70"/>
      <c r="Q930" s="17"/>
    </row>
    <row r="931" ht="14.25" customHeight="1">
      <c r="B931" s="66"/>
      <c r="C931" s="67"/>
      <c r="D931" s="72"/>
      <c r="E931" s="17"/>
      <c r="F931" s="17"/>
      <c r="G931" s="17"/>
      <c r="H931" s="17"/>
      <c r="I931" s="17"/>
      <c r="J931" s="17"/>
      <c r="K931" s="69"/>
      <c r="M931" s="69"/>
      <c r="P931" s="70"/>
      <c r="Q931" s="17"/>
    </row>
    <row r="932" ht="14.25" customHeight="1">
      <c r="B932" s="66"/>
      <c r="C932" s="67"/>
      <c r="D932" s="72"/>
      <c r="E932" s="17"/>
      <c r="F932" s="17"/>
      <c r="G932" s="17"/>
      <c r="H932" s="17"/>
      <c r="I932" s="17"/>
      <c r="J932" s="17"/>
      <c r="K932" s="69"/>
      <c r="M932" s="69"/>
      <c r="P932" s="70"/>
      <c r="Q932" s="17"/>
    </row>
    <row r="933" ht="14.25" customHeight="1">
      <c r="B933" s="66"/>
      <c r="C933" s="67"/>
      <c r="D933" s="72"/>
      <c r="E933" s="17"/>
      <c r="F933" s="17"/>
      <c r="G933" s="17"/>
      <c r="H933" s="17"/>
      <c r="I933" s="17"/>
      <c r="J933" s="17"/>
      <c r="K933" s="69"/>
      <c r="M933" s="69"/>
      <c r="P933" s="70"/>
      <c r="Q933" s="17"/>
    </row>
    <row r="934" ht="14.25" customHeight="1">
      <c r="B934" s="66"/>
      <c r="C934" s="67"/>
      <c r="D934" s="72"/>
      <c r="E934" s="17"/>
      <c r="F934" s="17"/>
      <c r="G934" s="17"/>
      <c r="H934" s="17"/>
      <c r="I934" s="17"/>
      <c r="J934" s="17"/>
      <c r="K934" s="69"/>
      <c r="M934" s="69"/>
      <c r="P934" s="70"/>
      <c r="Q934" s="17"/>
    </row>
    <row r="935" ht="14.25" customHeight="1">
      <c r="B935" s="66"/>
      <c r="C935" s="67"/>
      <c r="D935" s="72"/>
      <c r="E935" s="17"/>
      <c r="F935" s="17"/>
      <c r="G935" s="17"/>
      <c r="H935" s="17"/>
      <c r="I935" s="17"/>
      <c r="J935" s="17"/>
      <c r="K935" s="69"/>
      <c r="M935" s="69"/>
      <c r="P935" s="70"/>
      <c r="Q935" s="17"/>
    </row>
    <row r="936" ht="14.25" customHeight="1">
      <c r="B936" s="66"/>
      <c r="C936" s="67"/>
      <c r="D936" s="72"/>
      <c r="E936" s="17"/>
      <c r="F936" s="17"/>
      <c r="G936" s="17"/>
      <c r="H936" s="17"/>
      <c r="I936" s="17"/>
      <c r="J936" s="17"/>
      <c r="K936" s="69"/>
      <c r="M936" s="69"/>
      <c r="P936" s="70"/>
      <c r="Q936" s="17"/>
    </row>
    <row r="937" ht="14.25" customHeight="1">
      <c r="B937" s="66"/>
      <c r="C937" s="67"/>
      <c r="D937" s="72"/>
      <c r="E937" s="17"/>
      <c r="F937" s="17"/>
      <c r="G937" s="17"/>
      <c r="H937" s="17"/>
      <c r="I937" s="17"/>
      <c r="J937" s="17"/>
      <c r="K937" s="69"/>
      <c r="M937" s="69"/>
      <c r="P937" s="70"/>
      <c r="Q937" s="17"/>
    </row>
    <row r="938" ht="14.25" customHeight="1">
      <c r="B938" s="66"/>
      <c r="C938" s="67"/>
      <c r="D938" s="72"/>
      <c r="E938" s="17"/>
      <c r="F938" s="17"/>
      <c r="G938" s="17"/>
      <c r="H938" s="17"/>
      <c r="I938" s="17"/>
      <c r="J938" s="17"/>
      <c r="K938" s="69"/>
      <c r="M938" s="69"/>
      <c r="P938" s="70"/>
      <c r="Q938" s="17"/>
    </row>
    <row r="939" ht="14.25" customHeight="1">
      <c r="B939" s="66"/>
      <c r="C939" s="67"/>
      <c r="D939" s="72"/>
      <c r="E939" s="17"/>
      <c r="F939" s="17"/>
      <c r="G939" s="17"/>
      <c r="H939" s="17"/>
      <c r="I939" s="17"/>
      <c r="J939" s="17"/>
      <c r="K939" s="69"/>
      <c r="M939" s="69"/>
      <c r="P939" s="70"/>
      <c r="Q939" s="17"/>
    </row>
    <row r="940" ht="14.25" customHeight="1">
      <c r="B940" s="66"/>
      <c r="C940" s="67"/>
      <c r="D940" s="72"/>
      <c r="E940" s="17"/>
      <c r="F940" s="17"/>
      <c r="G940" s="17"/>
      <c r="H940" s="17"/>
      <c r="I940" s="17"/>
      <c r="J940" s="17"/>
      <c r="K940" s="69"/>
      <c r="M940" s="69"/>
      <c r="P940" s="70"/>
      <c r="Q940" s="17"/>
    </row>
    <row r="941" ht="14.25" customHeight="1">
      <c r="B941" s="66"/>
      <c r="C941" s="67"/>
      <c r="D941" s="72"/>
      <c r="E941" s="17"/>
      <c r="F941" s="17"/>
      <c r="G941" s="17"/>
      <c r="H941" s="17"/>
      <c r="I941" s="17"/>
      <c r="J941" s="17"/>
      <c r="K941" s="69"/>
      <c r="M941" s="69"/>
      <c r="P941" s="70"/>
      <c r="Q941" s="17"/>
    </row>
    <row r="942" ht="14.25" customHeight="1">
      <c r="B942" s="66"/>
      <c r="C942" s="67"/>
      <c r="D942" s="72"/>
      <c r="E942" s="17"/>
      <c r="F942" s="17"/>
      <c r="G942" s="17"/>
      <c r="H942" s="17"/>
      <c r="I942" s="17"/>
      <c r="J942" s="17"/>
      <c r="K942" s="69"/>
      <c r="M942" s="69"/>
      <c r="P942" s="70"/>
      <c r="Q942" s="17"/>
    </row>
    <row r="943" ht="14.25" customHeight="1">
      <c r="B943" s="66"/>
      <c r="C943" s="67"/>
      <c r="D943" s="72"/>
      <c r="E943" s="17"/>
      <c r="F943" s="17"/>
      <c r="G943" s="17"/>
      <c r="H943" s="17"/>
      <c r="I943" s="17"/>
      <c r="J943" s="17"/>
      <c r="K943" s="69"/>
      <c r="M943" s="69"/>
      <c r="P943" s="70"/>
      <c r="Q943" s="17"/>
    </row>
    <row r="944" ht="14.25" customHeight="1">
      <c r="B944" s="66"/>
      <c r="C944" s="67"/>
      <c r="D944" s="72"/>
      <c r="E944" s="17"/>
      <c r="F944" s="17"/>
      <c r="G944" s="17"/>
      <c r="H944" s="17"/>
      <c r="I944" s="17"/>
      <c r="J944" s="17"/>
      <c r="K944" s="69"/>
      <c r="M944" s="69"/>
      <c r="P944" s="70"/>
      <c r="Q944" s="17"/>
    </row>
    <row r="945" ht="14.25" customHeight="1">
      <c r="B945" s="66"/>
      <c r="C945" s="67"/>
      <c r="D945" s="72"/>
      <c r="E945" s="17"/>
      <c r="F945" s="17"/>
      <c r="G945" s="17"/>
      <c r="H945" s="17"/>
      <c r="I945" s="17"/>
      <c r="J945" s="17"/>
      <c r="K945" s="69"/>
      <c r="M945" s="69"/>
      <c r="P945" s="70"/>
      <c r="Q945" s="17"/>
    </row>
    <row r="946" ht="14.25" customHeight="1">
      <c r="B946" s="66"/>
      <c r="C946" s="67"/>
      <c r="D946" s="72"/>
      <c r="E946" s="17"/>
      <c r="F946" s="17"/>
      <c r="G946" s="17"/>
      <c r="H946" s="17"/>
      <c r="I946" s="17"/>
      <c r="J946" s="17"/>
      <c r="K946" s="69"/>
      <c r="M946" s="69"/>
      <c r="P946" s="70"/>
      <c r="Q946" s="17"/>
    </row>
    <row r="947" ht="14.25" customHeight="1">
      <c r="B947" s="66"/>
      <c r="C947" s="67"/>
      <c r="D947" s="72"/>
      <c r="E947" s="17"/>
      <c r="F947" s="17"/>
      <c r="G947" s="17"/>
      <c r="H947" s="17"/>
      <c r="I947" s="17"/>
      <c r="J947" s="17"/>
      <c r="K947" s="69"/>
      <c r="M947" s="69"/>
      <c r="P947" s="70"/>
      <c r="Q947" s="17"/>
    </row>
    <row r="948" ht="14.25" customHeight="1">
      <c r="B948" s="66"/>
      <c r="C948" s="67"/>
      <c r="D948" s="72"/>
      <c r="E948" s="17"/>
      <c r="F948" s="17"/>
      <c r="G948" s="17"/>
      <c r="H948" s="17"/>
      <c r="I948" s="17"/>
      <c r="J948" s="17"/>
      <c r="K948" s="69"/>
      <c r="M948" s="69"/>
      <c r="P948" s="70"/>
      <c r="Q948" s="17"/>
    </row>
    <row r="949" ht="14.25" customHeight="1">
      <c r="B949" s="66"/>
      <c r="C949" s="67"/>
      <c r="D949" s="72"/>
      <c r="E949" s="17"/>
      <c r="F949" s="17"/>
      <c r="G949" s="17"/>
      <c r="H949" s="17"/>
      <c r="I949" s="17"/>
      <c r="J949" s="17"/>
      <c r="K949" s="69"/>
      <c r="M949" s="69"/>
      <c r="P949" s="70"/>
      <c r="Q949" s="17"/>
    </row>
    <row r="950" ht="14.25" customHeight="1">
      <c r="B950" s="66"/>
      <c r="C950" s="67"/>
      <c r="D950" s="72"/>
      <c r="E950" s="17"/>
      <c r="F950" s="17"/>
      <c r="G950" s="17"/>
      <c r="H950" s="17"/>
      <c r="I950" s="17"/>
      <c r="J950" s="17"/>
      <c r="K950" s="69"/>
      <c r="M950" s="69"/>
      <c r="P950" s="70"/>
      <c r="Q950" s="17"/>
    </row>
    <row r="951" ht="14.25" customHeight="1">
      <c r="B951" s="66"/>
      <c r="C951" s="67"/>
      <c r="D951" s="72"/>
      <c r="E951" s="17"/>
      <c r="F951" s="17"/>
      <c r="G951" s="17"/>
      <c r="H951" s="17"/>
      <c r="I951" s="17"/>
      <c r="J951" s="17"/>
      <c r="K951" s="69"/>
      <c r="M951" s="69"/>
      <c r="P951" s="70"/>
      <c r="Q951" s="17"/>
    </row>
    <row r="952" ht="14.25" customHeight="1">
      <c r="B952" s="66"/>
      <c r="C952" s="67"/>
      <c r="D952" s="72"/>
      <c r="E952" s="17"/>
      <c r="F952" s="17"/>
      <c r="G952" s="17"/>
      <c r="H952" s="17"/>
      <c r="I952" s="17"/>
      <c r="J952" s="17"/>
      <c r="K952" s="69"/>
      <c r="M952" s="69"/>
      <c r="P952" s="70"/>
      <c r="Q952" s="17"/>
    </row>
    <row r="953" ht="14.25" customHeight="1">
      <c r="B953" s="66"/>
      <c r="C953" s="67"/>
      <c r="D953" s="72"/>
      <c r="E953" s="17"/>
      <c r="F953" s="17"/>
      <c r="G953" s="17"/>
      <c r="H953" s="17"/>
      <c r="I953" s="17"/>
      <c r="J953" s="17"/>
      <c r="K953" s="69"/>
      <c r="M953" s="69"/>
      <c r="P953" s="70"/>
      <c r="Q953" s="17"/>
    </row>
    <row r="954" ht="14.25" customHeight="1">
      <c r="B954" s="66"/>
      <c r="C954" s="67"/>
      <c r="D954" s="72"/>
      <c r="E954" s="17"/>
      <c r="F954" s="17"/>
      <c r="G954" s="17"/>
      <c r="H954" s="17"/>
      <c r="I954" s="17"/>
      <c r="J954" s="17"/>
      <c r="K954" s="69"/>
      <c r="M954" s="69"/>
      <c r="P954" s="70"/>
      <c r="Q954" s="17"/>
    </row>
    <row r="955" ht="14.25" customHeight="1">
      <c r="B955" s="66"/>
      <c r="C955" s="67"/>
      <c r="D955" s="72"/>
      <c r="E955" s="17"/>
      <c r="F955" s="17"/>
      <c r="G955" s="17"/>
      <c r="H955" s="17"/>
      <c r="I955" s="17"/>
      <c r="J955" s="17"/>
      <c r="K955" s="69"/>
      <c r="M955" s="69"/>
      <c r="P955" s="70"/>
      <c r="Q955" s="17"/>
    </row>
    <row r="956" ht="14.25" customHeight="1">
      <c r="B956" s="66"/>
      <c r="C956" s="67"/>
      <c r="D956" s="72"/>
      <c r="E956" s="17"/>
      <c r="F956" s="17"/>
      <c r="G956" s="17"/>
      <c r="H956" s="17"/>
      <c r="I956" s="17"/>
      <c r="J956" s="17"/>
      <c r="K956" s="69"/>
      <c r="M956" s="69"/>
      <c r="P956" s="70"/>
      <c r="Q956" s="17"/>
    </row>
    <row r="957" ht="14.25" customHeight="1">
      <c r="B957" s="66"/>
      <c r="C957" s="67"/>
      <c r="D957" s="72"/>
      <c r="E957" s="17"/>
      <c r="F957" s="17"/>
      <c r="G957" s="17"/>
      <c r="H957" s="17"/>
      <c r="I957" s="17"/>
      <c r="J957" s="17"/>
      <c r="K957" s="69"/>
      <c r="M957" s="69"/>
      <c r="P957" s="70"/>
      <c r="Q957" s="17"/>
    </row>
    <row r="958" ht="14.25" customHeight="1">
      <c r="B958" s="66"/>
      <c r="C958" s="67"/>
      <c r="D958" s="72"/>
      <c r="E958" s="17"/>
      <c r="F958" s="17"/>
      <c r="G958" s="17"/>
      <c r="H958" s="17"/>
      <c r="I958" s="17"/>
      <c r="J958" s="17"/>
      <c r="K958" s="69"/>
      <c r="M958" s="69"/>
      <c r="P958" s="70"/>
      <c r="Q958" s="17"/>
    </row>
    <row r="959" ht="14.25" customHeight="1">
      <c r="B959" s="66"/>
      <c r="C959" s="67"/>
      <c r="D959" s="72"/>
      <c r="E959" s="17"/>
      <c r="F959" s="17"/>
      <c r="G959" s="17"/>
      <c r="H959" s="17"/>
      <c r="I959" s="17"/>
      <c r="J959" s="17"/>
      <c r="K959" s="69"/>
      <c r="M959" s="69"/>
      <c r="P959" s="70"/>
      <c r="Q959" s="17"/>
    </row>
    <row r="960" ht="14.25" customHeight="1">
      <c r="B960" s="66"/>
      <c r="C960" s="67"/>
      <c r="D960" s="72"/>
      <c r="E960" s="17"/>
      <c r="F960" s="17"/>
      <c r="G960" s="17"/>
      <c r="H960" s="17"/>
      <c r="I960" s="17"/>
      <c r="J960" s="17"/>
      <c r="K960" s="69"/>
      <c r="M960" s="69"/>
      <c r="P960" s="70"/>
      <c r="Q960" s="17"/>
    </row>
    <row r="961" ht="14.25" customHeight="1">
      <c r="B961" s="66"/>
      <c r="C961" s="67"/>
      <c r="D961" s="72"/>
      <c r="E961" s="17"/>
      <c r="F961" s="17"/>
      <c r="G961" s="17"/>
      <c r="H961" s="17"/>
      <c r="I961" s="17"/>
      <c r="J961" s="17"/>
      <c r="K961" s="69"/>
      <c r="M961" s="69"/>
      <c r="P961" s="70"/>
      <c r="Q961" s="17"/>
    </row>
    <row r="962" ht="14.25" customHeight="1">
      <c r="B962" s="66"/>
      <c r="C962" s="67"/>
      <c r="D962" s="72"/>
      <c r="E962" s="17"/>
      <c r="F962" s="17"/>
      <c r="G962" s="17"/>
      <c r="H962" s="17"/>
      <c r="I962" s="17"/>
      <c r="J962" s="17"/>
      <c r="K962" s="69"/>
      <c r="M962" s="69"/>
      <c r="P962" s="70"/>
      <c r="Q962" s="17"/>
    </row>
    <row r="963" ht="14.25" customHeight="1">
      <c r="B963" s="66"/>
      <c r="C963" s="67"/>
      <c r="D963" s="72"/>
      <c r="E963" s="17"/>
      <c r="F963" s="17"/>
      <c r="G963" s="17"/>
      <c r="H963" s="17"/>
      <c r="I963" s="17"/>
      <c r="J963" s="17"/>
      <c r="K963" s="69"/>
      <c r="M963" s="69"/>
      <c r="P963" s="70"/>
      <c r="Q963" s="17"/>
    </row>
    <row r="964" ht="14.25" customHeight="1">
      <c r="B964" s="66"/>
      <c r="C964" s="67"/>
      <c r="D964" s="72"/>
      <c r="E964" s="17"/>
      <c r="F964" s="17"/>
      <c r="G964" s="17"/>
      <c r="H964" s="17"/>
      <c r="I964" s="17"/>
      <c r="J964" s="17"/>
      <c r="K964" s="69"/>
      <c r="M964" s="69"/>
      <c r="P964" s="70"/>
      <c r="Q964" s="17"/>
    </row>
    <row r="965" ht="14.25" customHeight="1">
      <c r="B965" s="66"/>
      <c r="C965" s="67"/>
      <c r="D965" s="72"/>
      <c r="E965" s="17"/>
      <c r="F965" s="17"/>
      <c r="G965" s="17"/>
      <c r="H965" s="17"/>
      <c r="I965" s="17"/>
      <c r="J965" s="17"/>
      <c r="K965" s="69"/>
      <c r="M965" s="69"/>
      <c r="P965" s="70"/>
      <c r="Q965" s="17"/>
    </row>
    <row r="966" ht="14.25" customHeight="1">
      <c r="B966" s="66"/>
      <c r="C966" s="67"/>
      <c r="D966" s="72"/>
      <c r="E966" s="17"/>
      <c r="F966" s="17"/>
      <c r="G966" s="17"/>
      <c r="H966" s="17"/>
      <c r="I966" s="17"/>
      <c r="J966" s="17"/>
      <c r="K966" s="69"/>
      <c r="M966" s="69"/>
      <c r="P966" s="70"/>
      <c r="Q966" s="17"/>
    </row>
    <row r="967" ht="14.25" customHeight="1">
      <c r="B967" s="66"/>
      <c r="C967" s="67"/>
      <c r="D967" s="72"/>
      <c r="E967" s="17"/>
      <c r="F967" s="17"/>
      <c r="G967" s="17"/>
      <c r="H967" s="17"/>
      <c r="I967" s="17"/>
      <c r="J967" s="17"/>
      <c r="K967" s="69"/>
      <c r="M967" s="69"/>
      <c r="P967" s="70"/>
      <c r="Q967" s="17"/>
    </row>
    <row r="968" ht="14.25" customHeight="1">
      <c r="B968" s="66"/>
      <c r="C968" s="67"/>
      <c r="D968" s="72"/>
      <c r="E968" s="17"/>
      <c r="F968" s="17"/>
      <c r="G968" s="17"/>
      <c r="H968" s="17"/>
      <c r="I968" s="17"/>
      <c r="J968" s="17"/>
      <c r="K968" s="69"/>
      <c r="M968" s="69"/>
      <c r="P968" s="70"/>
      <c r="Q968" s="17"/>
    </row>
    <row r="969" ht="14.25" customHeight="1">
      <c r="B969" s="66"/>
      <c r="C969" s="67"/>
      <c r="D969" s="72"/>
      <c r="E969" s="17"/>
      <c r="F969" s="17"/>
      <c r="G969" s="17"/>
      <c r="H969" s="17"/>
      <c r="I969" s="17"/>
      <c r="J969" s="17"/>
      <c r="K969" s="69"/>
      <c r="M969" s="69"/>
      <c r="P969" s="70"/>
      <c r="Q969" s="17"/>
    </row>
    <row r="970" ht="14.25" customHeight="1">
      <c r="B970" s="66"/>
      <c r="C970" s="67"/>
      <c r="D970" s="72"/>
      <c r="E970" s="17"/>
      <c r="F970" s="17"/>
      <c r="G970" s="17"/>
      <c r="H970" s="17"/>
      <c r="I970" s="17"/>
      <c r="J970" s="17"/>
      <c r="K970" s="69"/>
      <c r="M970" s="69"/>
      <c r="P970" s="70"/>
      <c r="Q970" s="17"/>
    </row>
    <row r="971" ht="14.25" customHeight="1">
      <c r="B971" s="66"/>
      <c r="C971" s="67"/>
      <c r="D971" s="72"/>
      <c r="E971" s="17"/>
      <c r="F971" s="17"/>
      <c r="G971" s="17"/>
      <c r="H971" s="17"/>
      <c r="I971" s="17"/>
      <c r="J971" s="17"/>
      <c r="K971" s="69"/>
      <c r="M971" s="69"/>
      <c r="P971" s="70"/>
      <c r="Q971" s="17"/>
    </row>
    <row r="972" ht="14.25" customHeight="1">
      <c r="B972" s="66"/>
      <c r="C972" s="67"/>
      <c r="D972" s="72"/>
      <c r="E972" s="17"/>
      <c r="F972" s="17"/>
      <c r="G972" s="17"/>
      <c r="H972" s="17"/>
      <c r="I972" s="17"/>
      <c r="J972" s="17"/>
      <c r="K972" s="69"/>
      <c r="M972" s="69"/>
      <c r="P972" s="70"/>
      <c r="Q972" s="17"/>
    </row>
    <row r="973" ht="14.25" customHeight="1">
      <c r="B973" s="66"/>
      <c r="C973" s="67"/>
      <c r="D973" s="72"/>
      <c r="E973" s="17"/>
      <c r="F973" s="17"/>
      <c r="G973" s="17"/>
      <c r="H973" s="17"/>
      <c r="I973" s="17"/>
      <c r="J973" s="17"/>
      <c r="K973" s="69"/>
      <c r="M973" s="69"/>
      <c r="P973" s="70"/>
      <c r="Q973" s="17"/>
    </row>
    <row r="974" ht="14.25" customHeight="1">
      <c r="B974" s="66"/>
      <c r="C974" s="67"/>
      <c r="D974" s="72"/>
      <c r="E974" s="17"/>
      <c r="F974" s="17"/>
      <c r="G974" s="17"/>
      <c r="H974" s="17"/>
      <c r="I974" s="17"/>
      <c r="J974" s="17"/>
      <c r="K974" s="69"/>
      <c r="M974" s="69"/>
      <c r="P974" s="70"/>
      <c r="Q974" s="17"/>
    </row>
    <row r="975" ht="14.25" customHeight="1">
      <c r="B975" s="66"/>
      <c r="C975" s="67"/>
      <c r="D975" s="72"/>
      <c r="E975" s="17"/>
      <c r="F975" s="17"/>
      <c r="G975" s="17"/>
      <c r="H975" s="17"/>
      <c r="I975" s="17"/>
      <c r="J975" s="17"/>
      <c r="K975" s="69"/>
      <c r="M975" s="69"/>
      <c r="P975" s="70"/>
      <c r="Q975" s="17"/>
    </row>
    <row r="976" ht="14.25" customHeight="1">
      <c r="B976" s="66"/>
      <c r="C976" s="67"/>
      <c r="D976" s="72"/>
      <c r="E976" s="17"/>
      <c r="F976" s="17"/>
      <c r="G976" s="17"/>
      <c r="H976" s="17"/>
      <c r="I976" s="17"/>
      <c r="J976" s="17"/>
      <c r="K976" s="69"/>
      <c r="M976" s="69"/>
      <c r="P976" s="70"/>
      <c r="Q976" s="17"/>
    </row>
    <row r="977" ht="14.25" customHeight="1">
      <c r="B977" s="66"/>
      <c r="C977" s="67"/>
      <c r="D977" s="72"/>
      <c r="E977" s="17"/>
      <c r="F977" s="17"/>
      <c r="G977" s="17"/>
      <c r="H977" s="17"/>
      <c r="I977" s="17"/>
      <c r="J977" s="17"/>
      <c r="K977" s="69"/>
      <c r="M977" s="69"/>
      <c r="P977" s="70"/>
      <c r="Q977" s="17"/>
    </row>
    <row r="978" ht="14.25" customHeight="1">
      <c r="B978" s="66"/>
      <c r="C978" s="67"/>
      <c r="D978" s="72"/>
      <c r="E978" s="17"/>
      <c r="F978" s="17"/>
      <c r="G978" s="17"/>
      <c r="H978" s="17"/>
      <c r="I978" s="17"/>
      <c r="J978" s="17"/>
      <c r="K978" s="69"/>
      <c r="M978" s="69"/>
      <c r="P978" s="70"/>
      <c r="Q978" s="17"/>
    </row>
    <row r="979" ht="14.25" customHeight="1">
      <c r="B979" s="66"/>
      <c r="C979" s="67"/>
      <c r="D979" s="72"/>
      <c r="E979" s="17"/>
      <c r="F979" s="17"/>
      <c r="G979" s="17"/>
      <c r="H979" s="17"/>
      <c r="I979" s="17"/>
      <c r="J979" s="17"/>
      <c r="K979" s="69"/>
      <c r="M979" s="69"/>
      <c r="P979" s="70"/>
      <c r="Q979" s="17"/>
    </row>
    <row r="980" ht="14.25" customHeight="1">
      <c r="B980" s="66"/>
      <c r="C980" s="67"/>
      <c r="D980" s="72"/>
      <c r="E980" s="17"/>
      <c r="F980" s="17"/>
      <c r="G980" s="17"/>
      <c r="H980" s="17"/>
      <c r="I980" s="17"/>
      <c r="J980" s="17"/>
      <c r="K980" s="69"/>
      <c r="M980" s="69"/>
      <c r="P980" s="70"/>
      <c r="Q980" s="17"/>
    </row>
    <row r="981" ht="14.25" customHeight="1">
      <c r="B981" s="66"/>
      <c r="C981" s="67"/>
      <c r="D981" s="72"/>
      <c r="E981" s="17"/>
      <c r="F981" s="17"/>
      <c r="G981" s="17"/>
      <c r="H981" s="17"/>
      <c r="I981" s="17"/>
      <c r="J981" s="17"/>
      <c r="K981" s="69"/>
      <c r="M981" s="69"/>
      <c r="P981" s="70"/>
      <c r="Q981" s="17"/>
    </row>
    <row r="982" ht="14.25" customHeight="1">
      <c r="B982" s="66"/>
      <c r="C982" s="67"/>
      <c r="D982" s="72"/>
      <c r="E982" s="17"/>
      <c r="F982" s="17"/>
      <c r="G982" s="17"/>
      <c r="H982" s="17"/>
      <c r="I982" s="17"/>
      <c r="J982" s="17"/>
      <c r="K982" s="69"/>
      <c r="M982" s="69"/>
      <c r="P982" s="70"/>
      <c r="Q982" s="17"/>
    </row>
    <row r="983" ht="14.25" customHeight="1">
      <c r="B983" s="66"/>
      <c r="C983" s="67"/>
      <c r="D983" s="72"/>
      <c r="E983" s="17"/>
      <c r="F983" s="17"/>
      <c r="G983" s="17"/>
      <c r="H983" s="17"/>
      <c r="I983" s="17"/>
      <c r="J983" s="17"/>
      <c r="K983" s="69"/>
      <c r="M983" s="69"/>
      <c r="P983" s="70"/>
      <c r="Q983" s="17"/>
    </row>
    <row r="984" ht="14.25" customHeight="1">
      <c r="B984" s="66"/>
      <c r="C984" s="67"/>
      <c r="D984" s="72"/>
      <c r="E984" s="17"/>
      <c r="F984" s="17"/>
      <c r="G984" s="17"/>
      <c r="H984" s="17"/>
      <c r="I984" s="17"/>
      <c r="J984" s="17"/>
      <c r="K984" s="69"/>
      <c r="M984" s="69"/>
      <c r="P984" s="70"/>
      <c r="Q984" s="17"/>
    </row>
    <row r="985" ht="14.25" customHeight="1">
      <c r="B985" s="66"/>
      <c r="C985" s="67"/>
      <c r="D985" s="72"/>
      <c r="E985" s="17"/>
      <c r="F985" s="17"/>
      <c r="G985" s="17"/>
      <c r="H985" s="17"/>
      <c r="I985" s="17"/>
      <c r="J985" s="17"/>
      <c r="K985" s="69"/>
      <c r="M985" s="69"/>
      <c r="P985" s="70"/>
      <c r="Q985" s="17"/>
    </row>
    <row r="986" ht="14.25" customHeight="1">
      <c r="B986" s="66"/>
      <c r="C986" s="67"/>
      <c r="D986" s="72"/>
      <c r="E986" s="17"/>
      <c r="F986" s="17"/>
      <c r="G986" s="17"/>
      <c r="H986" s="17"/>
      <c r="I986" s="17"/>
      <c r="J986" s="17"/>
      <c r="K986" s="69"/>
      <c r="M986" s="69"/>
      <c r="P986" s="70"/>
      <c r="Q986" s="17"/>
    </row>
    <row r="987" ht="14.25" customHeight="1">
      <c r="B987" s="66"/>
      <c r="C987" s="67"/>
      <c r="D987" s="72"/>
      <c r="E987" s="17"/>
      <c r="F987" s="17"/>
      <c r="G987" s="17"/>
      <c r="H987" s="17"/>
      <c r="I987" s="17"/>
      <c r="J987" s="17"/>
      <c r="K987" s="69"/>
      <c r="M987" s="69"/>
      <c r="P987" s="70"/>
      <c r="Q987" s="17"/>
    </row>
    <row r="988" ht="14.25" customHeight="1">
      <c r="B988" s="66"/>
      <c r="C988" s="67"/>
      <c r="D988" s="72"/>
      <c r="E988" s="17"/>
      <c r="F988" s="17"/>
      <c r="G988" s="17"/>
      <c r="H988" s="17"/>
      <c r="I988" s="17"/>
      <c r="J988" s="17"/>
      <c r="K988" s="69"/>
      <c r="M988" s="69"/>
      <c r="P988" s="70"/>
      <c r="Q988" s="17"/>
    </row>
    <row r="989" ht="14.25" customHeight="1">
      <c r="B989" s="66"/>
      <c r="C989" s="67"/>
      <c r="D989" s="72"/>
      <c r="E989" s="17"/>
      <c r="F989" s="17"/>
      <c r="G989" s="17"/>
      <c r="H989" s="17"/>
      <c r="I989" s="17"/>
      <c r="J989" s="17"/>
      <c r="K989" s="69"/>
      <c r="M989" s="69"/>
      <c r="P989" s="70"/>
      <c r="Q989" s="17"/>
    </row>
    <row r="990" ht="14.25" customHeight="1">
      <c r="B990" s="66"/>
      <c r="C990" s="67"/>
      <c r="D990" s="72"/>
      <c r="E990" s="17"/>
      <c r="F990" s="17"/>
      <c r="G990" s="17"/>
      <c r="H990" s="17"/>
      <c r="I990" s="17"/>
      <c r="J990" s="17"/>
      <c r="K990" s="69"/>
      <c r="M990" s="69"/>
      <c r="P990" s="70"/>
      <c r="Q990" s="17"/>
    </row>
    <row r="991" ht="14.25" customHeight="1">
      <c r="B991" s="66"/>
      <c r="C991" s="67"/>
      <c r="D991" s="72"/>
      <c r="E991" s="17"/>
      <c r="F991" s="17"/>
      <c r="G991" s="17"/>
      <c r="H991" s="17"/>
      <c r="I991" s="17"/>
      <c r="J991" s="17"/>
      <c r="K991" s="69"/>
      <c r="M991" s="69"/>
      <c r="P991" s="70"/>
      <c r="Q991" s="17"/>
    </row>
    <row r="992" ht="14.25" customHeight="1">
      <c r="B992" s="66"/>
      <c r="C992" s="67"/>
      <c r="D992" s="72"/>
      <c r="E992" s="17"/>
      <c r="F992" s="17"/>
      <c r="G992" s="17"/>
      <c r="H992" s="17"/>
      <c r="I992" s="17"/>
      <c r="J992" s="17"/>
      <c r="K992" s="69"/>
      <c r="M992" s="69"/>
      <c r="P992" s="70"/>
      <c r="Q992" s="17"/>
    </row>
    <row r="993" ht="14.25" customHeight="1">
      <c r="B993" s="66"/>
      <c r="C993" s="67"/>
      <c r="D993" s="72"/>
      <c r="E993" s="17"/>
      <c r="F993" s="17"/>
      <c r="G993" s="17"/>
      <c r="H993" s="17"/>
      <c r="I993" s="17"/>
      <c r="J993" s="17"/>
      <c r="K993" s="69"/>
      <c r="M993" s="69"/>
      <c r="P993" s="70"/>
      <c r="Q993" s="17"/>
    </row>
    <row r="994" ht="14.25" customHeight="1">
      <c r="B994" s="66"/>
      <c r="C994" s="67"/>
      <c r="D994" s="72"/>
      <c r="E994" s="17"/>
      <c r="F994" s="17"/>
      <c r="G994" s="17"/>
      <c r="H994" s="17"/>
      <c r="I994" s="17"/>
      <c r="J994" s="17"/>
      <c r="K994" s="69"/>
      <c r="M994" s="69"/>
      <c r="P994" s="70"/>
      <c r="Q994" s="17"/>
    </row>
    <row r="995" ht="14.25" customHeight="1">
      <c r="B995" s="66"/>
      <c r="C995" s="67"/>
      <c r="D995" s="72"/>
      <c r="E995" s="17"/>
      <c r="F995" s="17"/>
      <c r="G995" s="17"/>
      <c r="H995" s="17"/>
      <c r="I995" s="17"/>
      <c r="J995" s="17"/>
      <c r="K995" s="69"/>
      <c r="M995" s="69"/>
      <c r="P995" s="70"/>
      <c r="Q995" s="17"/>
    </row>
    <row r="996" ht="14.25" customHeight="1">
      <c r="B996" s="66"/>
      <c r="C996" s="67"/>
      <c r="D996" s="72"/>
      <c r="E996" s="17"/>
      <c r="F996" s="17"/>
      <c r="G996" s="17"/>
      <c r="H996" s="17"/>
      <c r="I996" s="17"/>
      <c r="J996" s="17"/>
      <c r="K996" s="69"/>
      <c r="M996" s="69"/>
      <c r="P996" s="70"/>
      <c r="Q996" s="17"/>
    </row>
    <row r="997" ht="14.25" customHeight="1">
      <c r="B997" s="66"/>
      <c r="C997" s="67"/>
      <c r="D997" s="72"/>
      <c r="E997" s="17"/>
      <c r="F997" s="17"/>
      <c r="G997" s="17"/>
      <c r="H997" s="17"/>
      <c r="I997" s="17"/>
      <c r="J997" s="17"/>
      <c r="K997" s="69"/>
      <c r="M997" s="69"/>
      <c r="P997" s="70"/>
      <c r="Q997" s="17"/>
    </row>
    <row r="998" ht="14.25" customHeight="1">
      <c r="B998" s="66"/>
      <c r="C998" s="67"/>
      <c r="D998" s="72"/>
      <c r="E998" s="17"/>
      <c r="F998" s="17"/>
      <c r="G998" s="17"/>
      <c r="H998" s="17"/>
      <c r="I998" s="17"/>
      <c r="J998" s="17"/>
      <c r="K998" s="69"/>
      <c r="M998" s="69"/>
      <c r="P998" s="70"/>
      <c r="Q998" s="17"/>
    </row>
    <row r="999" ht="14.25" customHeight="1">
      <c r="B999" s="66"/>
      <c r="C999" s="67"/>
      <c r="D999" s="72"/>
      <c r="E999" s="17"/>
      <c r="F999" s="17"/>
      <c r="G999" s="17"/>
      <c r="H999" s="17"/>
      <c r="I999" s="17"/>
      <c r="J999" s="17"/>
      <c r="K999" s="69"/>
      <c r="M999" s="69"/>
      <c r="P999" s="70"/>
      <c r="Q999" s="17"/>
    </row>
    <row r="1000" ht="14.25" customHeight="1">
      <c r="B1000" s="66"/>
      <c r="C1000" s="67"/>
      <c r="D1000" s="72"/>
      <c r="E1000" s="17"/>
      <c r="F1000" s="17"/>
      <c r="G1000" s="17"/>
      <c r="H1000" s="17"/>
      <c r="I1000" s="17"/>
      <c r="J1000" s="17"/>
      <c r="K1000" s="69"/>
      <c r="M1000" s="69"/>
      <c r="P1000" s="70"/>
      <c r="Q1000" s="17"/>
    </row>
  </sheetData>
  <conditionalFormatting sqref="D7:D56">
    <cfRule type="cellIs" dxfId="0" priority="1" operator="lessThan">
      <formula>$D$2/86400</formula>
    </cfRule>
  </conditionalFormatting>
  <conditionalFormatting sqref="D7:D56">
    <cfRule type="cellIs" dxfId="0" priority="2" operator="greaterThan">
      <formula>$D$3/86400</formula>
    </cfRule>
  </conditionalFormatting>
  <dataValidations>
    <dataValidation type="decimal" allowBlank="1" showInputMessage="1" showErrorMessage="1" prompt="Must be a whole number 0-100" sqref="E7:J56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1"/>
</worksheet>
</file>